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wnloads\"/>
    </mc:Choice>
  </mc:AlternateContent>
  <xr:revisionPtr revIDLastSave="0" documentId="13_ncr:1_{31DE1FB1-016A-426A-947E-45A321EB1248}" xr6:coauthVersionLast="36" xr6:coauthVersionMax="45" xr10:uidLastSave="{00000000-0000-0000-0000-000000000000}"/>
  <bookViews>
    <workbookView xWindow="0" yWindow="0" windowWidth="28800" windowHeight="12225" activeTab="1" xr2:uid="{00000000-000D-0000-FFFF-FFFF00000000}"/>
  </bookViews>
  <sheets>
    <sheet name="BAT-A&amp;B" sheetId="5" r:id="rId1"/>
    <sheet name="Version01" sheetId="1" r:id="rId2"/>
    <sheet name="Version2" sheetId="2" r:id="rId3"/>
    <sheet name="Finale" sheetId="3" r:id="rId4"/>
    <sheet name="Feuil1" sheetId="4" r:id="rId5"/>
  </sheets>
  <calcPr calcId="191029"/>
</workbook>
</file>

<file path=xl/calcChain.xml><?xml version="1.0" encoding="utf-8"?>
<calcChain xmlns="http://schemas.openxmlformats.org/spreadsheetml/2006/main">
  <c r="J20" i="1" l="1"/>
  <c r="J9" i="1"/>
  <c r="J14" i="1"/>
  <c r="J8" i="1"/>
  <c r="J50" i="1"/>
  <c r="J48" i="1"/>
  <c r="J43" i="1"/>
  <c r="J34" i="1"/>
  <c r="J31" i="1"/>
  <c r="J49" i="1"/>
  <c r="J47" i="1"/>
  <c r="J46" i="1"/>
  <c r="J45" i="1"/>
  <c r="J44" i="1"/>
  <c r="J42" i="1"/>
  <c r="J41" i="1"/>
  <c r="J40" i="1"/>
  <c r="J39" i="1"/>
  <c r="J38" i="1"/>
  <c r="J37" i="1"/>
  <c r="J36" i="1"/>
  <c r="J35" i="1"/>
  <c r="J33" i="1"/>
  <c r="J32" i="1"/>
  <c r="J30" i="1"/>
  <c r="J29" i="1"/>
  <c r="J28" i="1"/>
  <c r="J27" i="1"/>
  <c r="J26" i="1"/>
  <c r="J25" i="1"/>
  <c r="J24" i="1"/>
  <c r="J23" i="1"/>
  <c r="J22" i="1"/>
  <c r="J21" i="1"/>
  <c r="J19" i="1"/>
  <c r="J18" i="1"/>
  <c r="J17" i="1"/>
  <c r="J16" i="1"/>
  <c r="J15" i="1"/>
  <c r="J13" i="1"/>
  <c r="J12" i="1"/>
  <c r="J11" i="1"/>
  <c r="J10" i="1"/>
  <c r="J7" i="1"/>
  <c r="K52" i="5" l="1"/>
  <c r="J52" i="5"/>
  <c r="I52" i="5"/>
  <c r="L52" i="5" l="1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06" i="4"/>
  <c r="G6" i="4" l="1"/>
  <c r="G5" i="4"/>
  <c r="G4" i="4"/>
  <c r="G3" i="4"/>
  <c r="G2" i="4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6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31" i="3"/>
  <c r="N23" i="3"/>
  <c r="N25" i="3"/>
  <c r="N27" i="3"/>
  <c r="N29" i="3"/>
  <c r="N21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6" i="3"/>
  <c r="I48" i="2" l="1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F4" i="2"/>
  <c r="I4" i="2" s="1"/>
  <c r="C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F6" i="1"/>
  <c r="I6" i="1" s="1"/>
  <c r="I52" i="1" l="1"/>
  <c r="I52" i="3"/>
  <c r="J6" i="1"/>
  <c r="I49" i="2"/>
  <c r="J33" i="2" s="1"/>
  <c r="J31" i="2" l="1"/>
  <c r="J10" i="2"/>
  <c r="J37" i="2"/>
  <c r="J39" i="2"/>
  <c r="J44" i="2"/>
  <c r="J27" i="2"/>
  <c r="J40" i="2"/>
  <c r="J16" i="2"/>
  <c r="J23" i="2"/>
  <c r="J42" i="2"/>
  <c r="J21" i="2"/>
  <c r="J7" i="2"/>
  <c r="J18" i="2"/>
  <c r="J5" i="2"/>
  <c r="J8" i="2"/>
  <c r="J45" i="2"/>
  <c r="J32" i="2"/>
  <c r="J19" i="2"/>
  <c r="J43" i="2"/>
  <c r="J41" i="2"/>
  <c r="J47" i="2"/>
  <c r="J35" i="2"/>
  <c r="J25" i="2"/>
  <c r="J4" i="2"/>
  <c r="J15" i="2"/>
  <c r="J34" i="2"/>
  <c r="J13" i="2"/>
  <c r="J12" i="2"/>
  <c r="J11" i="2"/>
  <c r="J30" i="2"/>
  <c r="J17" i="2"/>
  <c r="J46" i="2"/>
  <c r="J38" i="2"/>
  <c r="J29" i="2"/>
  <c r="J14" i="2"/>
  <c r="J36" i="2"/>
  <c r="J6" i="2"/>
  <c r="J48" i="2"/>
  <c r="J9" i="2"/>
  <c r="J52" i="1"/>
  <c r="J49" i="2" l="1"/>
  <c r="J52" i="3"/>
</calcChain>
</file>

<file path=xl/sharedStrings.xml><?xml version="1.0" encoding="utf-8"?>
<sst xmlns="http://schemas.openxmlformats.org/spreadsheetml/2006/main" count="391" uniqueCount="43">
  <si>
    <t>CALCULS  DES  TANTIÈMES</t>
  </si>
  <si>
    <t>Désignation</t>
  </si>
  <si>
    <t>Surface brute m²</t>
  </si>
  <si>
    <t>Consistance</t>
  </si>
  <si>
    <t>Nature</t>
  </si>
  <si>
    <t>Distribution</t>
  </si>
  <si>
    <t>H.S.P.</t>
  </si>
  <si>
    <t>Situation</t>
  </si>
  <si>
    <t>Niveau</t>
  </si>
  <si>
    <t>Surface Pondérée</t>
  </si>
  <si>
    <t>Tantièmes</t>
  </si>
  <si>
    <t>Lot N°</t>
  </si>
  <si>
    <t>Ensoleil-lement</t>
  </si>
  <si>
    <t>Boutique</t>
  </si>
  <si>
    <t>Appartement</t>
  </si>
  <si>
    <t>Café</t>
  </si>
  <si>
    <t>W.C.</t>
  </si>
  <si>
    <t>Appt. H&lt;180</t>
  </si>
  <si>
    <t>Cave</t>
  </si>
  <si>
    <t>Total =</t>
  </si>
  <si>
    <t xml:space="preserve">mettre en </t>
  </si>
  <si>
    <t>la copropriété</t>
  </si>
  <si>
    <t>+1</t>
  </si>
  <si>
    <t>-1</t>
  </si>
  <si>
    <t>etage</t>
  </si>
  <si>
    <t>bat</t>
  </si>
  <si>
    <t>a</t>
  </si>
  <si>
    <t>b</t>
  </si>
  <si>
    <t>tant</t>
  </si>
  <si>
    <t>lot</t>
  </si>
  <si>
    <t>tantièmes par étage</t>
  </si>
  <si>
    <t>tantièmes</t>
  </si>
  <si>
    <t>RDC</t>
  </si>
  <si>
    <t>1er étage</t>
  </si>
  <si>
    <t>Lots</t>
  </si>
  <si>
    <t>2ème étage</t>
  </si>
  <si>
    <t>Caves</t>
  </si>
  <si>
    <t>3ème étage</t>
  </si>
  <si>
    <t>Bâtiments A &amp; B</t>
  </si>
  <si>
    <t>Tantièmes Généraux</t>
  </si>
  <si>
    <t>Tantièmes BAT-A</t>
  </si>
  <si>
    <t>Tantièmes BAT-B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</si>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</sst>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  <numFmt numFmtId="166" formatCode="0.000"/>
  </numFmts>
  <fonts count="9" x14ac:knownFonts="1">
    <font>
      <sz val="10"/>
      <name val="Arial"/>
    </font>
    <font>
      <sz val="10"/>
      <name val="Arial"/>
    </font>
    <font>
      <sz val="10.5"/>
      <name val="Times New Roman"/>
      <family val="1"/>
    </font>
    <font>
      <b/>
      <sz val="10.5"/>
      <name val="Times New Roman"/>
      <family val="1"/>
    </font>
    <font>
      <b/>
      <u/>
      <sz val="16"/>
      <name val="Times New Roman"/>
      <family val="1"/>
    </font>
    <font>
      <sz val="11"/>
      <name val="Times New Roman"/>
      <family val="1"/>
    </font>
    <font>
      <sz val="10"/>
      <color theme="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3" fontId="2" fillId="0" borderId="4" xfId="1" applyFont="1" applyBorder="1" applyAlignment="1">
      <alignment vertical="center" wrapText="1"/>
    </xf>
    <xf numFmtId="43" fontId="2" fillId="0" borderId="14" xfId="1" applyFont="1" applyBorder="1" applyAlignment="1">
      <alignment vertical="center" wrapText="1"/>
    </xf>
    <xf numFmtId="43" fontId="2" fillId="0" borderId="11" xfId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12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2" borderId="0" xfId="0" quotePrefix="1" applyFont="1" applyFill="1" applyAlignment="1">
      <alignment vertical="center" wrapText="1"/>
    </xf>
    <xf numFmtId="0" fontId="2" fillId="3" borderId="0" xfId="0" quotePrefix="1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quotePrefix="1" applyFont="1" applyFill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6" fillId="4" borderId="0" xfId="0" applyFont="1" applyFill="1"/>
    <xf numFmtId="9" fontId="6" fillId="4" borderId="0" xfId="2" applyFont="1" applyFill="1"/>
    <xf numFmtId="0" fontId="3" fillId="0" borderId="0" xfId="0" applyFont="1" applyBorder="1" applyAlignment="1">
      <alignment horizontal="center" vertical="center" wrapText="1"/>
    </xf>
    <xf numFmtId="165" fontId="2" fillId="0" borderId="0" xfId="1" applyNumberFormat="1" applyFont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5" fillId="0" borderId="11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5" fillId="5" borderId="23" xfId="0" applyNumberFormat="1" applyFont="1" applyFill="1" applyBorder="1" applyAlignment="1">
      <alignment horizontal="center" vertical="center" wrapText="1"/>
    </xf>
    <xf numFmtId="165" fontId="5" fillId="5" borderId="24" xfId="0" applyNumberFormat="1" applyFont="1" applyFill="1" applyBorder="1" applyAlignment="1">
      <alignment horizontal="center" vertical="center" wrapText="1"/>
    </xf>
    <xf numFmtId="165" fontId="2" fillId="5" borderId="25" xfId="1" applyNumberFormat="1" applyFont="1" applyFill="1" applyBorder="1" applyAlignment="1">
      <alignment horizontal="center" vertical="center" wrapText="1"/>
    </xf>
    <xf numFmtId="165" fontId="2" fillId="5" borderId="26" xfId="1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2" xfId="0" applyNumberFormat="1" applyFont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6" fontId="2" fillId="0" borderId="8" xfId="0" applyNumberFormat="1" applyFont="1" applyBorder="1" applyAlignment="1">
      <alignment horizontal="center" vertical="center" wrapText="1"/>
    </xf>
    <xf numFmtId="166" fontId="2" fillId="0" borderId="9" xfId="0" applyNumberFormat="1" applyFont="1" applyBorder="1" applyAlignment="1">
      <alignment horizontal="center" vertical="center" wrapText="1"/>
    </xf>
    <xf numFmtId="166" fontId="2" fillId="0" borderId="10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5" fontId="2" fillId="0" borderId="1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43" fontId="2" fillId="6" borderId="4" xfId="1" applyFont="1" applyFill="1" applyBorder="1" applyAlignment="1">
      <alignment vertical="center" wrapText="1"/>
    </xf>
    <xf numFmtId="43" fontId="2" fillId="6" borderId="14" xfId="1" applyFont="1" applyFill="1" applyBorder="1" applyAlignment="1">
      <alignment vertical="center" wrapText="1"/>
    </xf>
    <xf numFmtId="43" fontId="2" fillId="6" borderId="11" xfId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2" fillId="7" borderId="12" xfId="1" applyFont="1" applyFill="1" applyBorder="1" applyAlignment="1">
      <alignment horizontal="center" vertical="center" wrapText="1"/>
    </xf>
    <xf numFmtId="43" fontId="2" fillId="7" borderId="8" xfId="1" applyFont="1" applyFill="1" applyBorder="1" applyAlignment="1">
      <alignment horizontal="center"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2" fontId="8" fillId="8" borderId="2" xfId="0" applyNumberFormat="1" applyFont="1" applyFill="1" applyBorder="1" applyAlignment="1">
      <alignment horizontal="center" vertical="center" wrapText="1"/>
    </xf>
    <xf numFmtId="2" fontId="8" fillId="8" borderId="3" xfId="0" applyNumberFormat="1" applyFont="1" applyFill="1" applyBorder="1" applyAlignment="1">
      <alignment horizontal="center" vertical="center" wrapText="1"/>
    </xf>
    <xf numFmtId="2" fontId="8" fillId="8" borderId="12" xfId="0" applyNumberFormat="1" applyFont="1" applyFill="1" applyBorder="1" applyAlignment="1">
      <alignment horizontal="center" vertical="center" wrapText="1"/>
    </xf>
    <xf numFmtId="2" fontId="8" fillId="8" borderId="13" xfId="0" applyNumberFormat="1" applyFont="1" applyFill="1" applyBorder="1" applyAlignment="1">
      <alignment horizontal="center" vertical="center" wrapText="1"/>
    </xf>
    <xf numFmtId="2" fontId="8" fillId="8" borderId="15" xfId="0" applyNumberFormat="1" applyFont="1" applyFill="1" applyBorder="1" applyAlignment="1">
      <alignment horizontal="center" vertical="center" wrapText="1"/>
    </xf>
    <xf numFmtId="2" fontId="8" fillId="8" borderId="4" xfId="0" applyNumberFormat="1" applyFont="1" applyFill="1" applyBorder="1" applyAlignment="1">
      <alignment horizontal="center" vertical="center" wrapText="1"/>
    </xf>
    <xf numFmtId="2" fontId="8" fillId="8" borderId="14" xfId="0" applyNumberFormat="1" applyFont="1" applyFill="1" applyBorder="1" applyAlignment="1">
      <alignment horizontal="center" vertical="center" wrapText="1"/>
    </xf>
    <xf numFmtId="2" fontId="8" fillId="8" borderId="9" xfId="0" applyNumberFormat="1" applyFont="1" applyFill="1" applyBorder="1" applyAlignment="1">
      <alignment horizontal="center" vertical="center" wrapText="1"/>
    </xf>
    <xf numFmtId="2" fontId="8" fillId="8" borderId="8" xfId="0" applyNumberFormat="1" applyFont="1" applyFill="1" applyBorder="1" applyAlignment="1">
      <alignment horizontal="center" vertical="center" wrapText="1"/>
    </xf>
    <xf numFmtId="2" fontId="8" fillId="9" borderId="14" xfId="0" applyNumberFormat="1" applyFont="1" applyFill="1" applyBorder="1" applyAlignment="1">
      <alignment horizontal="center" vertical="center" wrapText="1"/>
    </xf>
    <xf numFmtId="2" fontId="8" fillId="9" borderId="12" xfId="0" applyNumberFormat="1" applyFont="1" applyFill="1" applyBorder="1" applyAlignment="1">
      <alignment horizontal="center" vertical="center" wrapText="1"/>
    </xf>
    <xf numFmtId="2" fontId="8" fillId="9" borderId="15" xfId="0" applyNumberFormat="1" applyFont="1" applyFill="1" applyBorder="1" applyAlignment="1">
      <alignment horizontal="center" vertical="center" wrapText="1"/>
    </xf>
    <xf numFmtId="2" fontId="8" fillId="9" borderId="10" xfId="0" applyNumberFormat="1" applyFont="1" applyFill="1" applyBorder="1" applyAlignment="1">
      <alignment horizontal="center" vertical="center" wrapText="1"/>
    </xf>
    <xf numFmtId="2" fontId="8" fillId="9" borderId="8" xfId="0" applyNumberFormat="1" applyFont="1" applyFill="1" applyBorder="1" applyAlignment="1">
      <alignment horizontal="center" vertical="center" wrapText="1"/>
    </xf>
    <xf numFmtId="2" fontId="8" fillId="9" borderId="11" xfId="0" applyNumberFormat="1" applyFont="1" applyFill="1" applyBorder="1" applyAlignment="1">
      <alignment horizontal="center" vertical="center" wrapText="1"/>
    </xf>
    <xf numFmtId="2" fontId="8" fillId="10" borderId="14" xfId="0" applyNumberFormat="1" applyFont="1" applyFill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Feuil1!$D$1</c:f>
              <c:strCache>
                <c:ptCount val="1"/>
                <c:pt idx="0">
                  <c:v>tantièmes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ACD-4E76-BD10-B186AD320DF8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ACD-4E76-BD10-B186AD320DF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ACD-4E76-BD10-B186AD320DF8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CD-4E76-BD10-B186AD320DF8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ACD-4E76-BD10-B186AD320DF8}"/>
              </c:ext>
            </c:extLst>
          </c:dPt>
          <c:dPt>
            <c:idx val="5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ACD-4E76-BD10-B186AD320DF8}"/>
              </c:ext>
            </c:extLst>
          </c:dPt>
          <c:dPt>
            <c:idx val="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ACD-4E76-BD10-B186AD320DF8}"/>
              </c:ext>
            </c:extLst>
          </c:dPt>
          <c:dPt>
            <c:idx val="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ACD-4E76-BD10-B186AD320DF8}"/>
              </c:ext>
            </c:extLst>
          </c:dPt>
          <c:dPt>
            <c:idx val="8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ACD-4E76-BD10-B186AD320DF8}"/>
              </c:ext>
            </c:extLst>
          </c:dPt>
          <c:dPt>
            <c:idx val="9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ACD-4E76-BD10-B186AD320DF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2ACD-4E76-BD10-B186AD320DF8}"/>
              </c:ext>
            </c:extLst>
          </c:dPt>
          <c:dPt>
            <c:idx val="1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6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6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6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2ACD-4E76-BD10-B186AD320DF8}"/>
              </c:ext>
            </c:extLst>
          </c:dPt>
          <c:dPt>
            <c:idx val="1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ACD-4E76-BD10-B186AD320DF8}"/>
              </c:ext>
            </c:extLst>
          </c:dPt>
          <c:dPt>
            <c:idx val="1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2ACD-4E76-BD10-B186AD320DF8}"/>
              </c:ext>
            </c:extLst>
          </c:dPt>
          <c:dPt>
            <c:idx val="1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2ACD-4E76-BD10-B186AD320DF8}"/>
              </c:ext>
            </c:extLst>
          </c:dPt>
          <c:dPt>
            <c:idx val="15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2ACD-4E76-BD10-B186AD320DF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2ACD-4E76-BD10-B186AD320DF8}"/>
              </c:ext>
            </c:extLst>
          </c:dPt>
          <c:dPt>
            <c:idx val="1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80000"/>
                    <a:lumOff val="2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80000"/>
                    <a:lumOff val="2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80000"/>
                    <a:lumOff val="2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2ACD-4E76-BD10-B186AD320DF8}"/>
              </c:ext>
            </c:extLst>
          </c:dPt>
          <c:dPt>
            <c:idx val="18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2ACD-4E76-BD10-B186AD320DF8}"/>
              </c:ext>
            </c:extLst>
          </c:dPt>
          <c:dPt>
            <c:idx val="19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2ACD-4E76-BD10-B186AD320DF8}"/>
              </c:ext>
            </c:extLst>
          </c:dPt>
          <c:dPt>
            <c:idx val="2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2ACD-4E76-BD10-B186AD320DF8}"/>
              </c:ext>
            </c:extLst>
          </c:dPt>
          <c:dPt>
            <c:idx val="2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2ACD-4E76-BD10-B186AD320DF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2ACD-4E76-BD10-B186AD320DF8}"/>
              </c:ext>
            </c:extLst>
          </c:dPt>
          <c:dPt>
            <c:idx val="2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8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8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8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2ACD-4E76-BD10-B186AD320DF8}"/>
              </c:ext>
            </c:extLst>
          </c:dPt>
          <c:dPt>
            <c:idx val="2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2ACD-4E76-BD10-B186AD320DF8}"/>
              </c:ext>
            </c:extLst>
          </c:dPt>
          <c:dPt>
            <c:idx val="25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2ACD-4E76-BD10-B186AD320DF8}"/>
              </c:ext>
            </c:extLst>
          </c:dPt>
          <c:dPt>
            <c:idx val="2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2ACD-4E76-BD10-B186AD320DF8}"/>
              </c:ext>
            </c:extLst>
          </c:dPt>
          <c:dPt>
            <c:idx val="2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2ACD-4E76-BD10-B186AD320DF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2ACD-4E76-BD10-B186AD320DF8}"/>
              </c:ext>
            </c:extLst>
          </c:dPt>
          <c:dPt>
            <c:idx val="29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60000"/>
                    <a:lumOff val="4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60000"/>
                    <a:lumOff val="4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60000"/>
                    <a:lumOff val="4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2ACD-4E76-BD10-B186AD320DF8}"/>
              </c:ext>
            </c:extLst>
          </c:dPt>
          <c:dPt>
            <c:idx val="3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2ACD-4E76-BD10-B186AD320DF8}"/>
              </c:ext>
            </c:extLst>
          </c:dPt>
          <c:dPt>
            <c:idx val="3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2ACD-4E76-BD10-B186AD320DF8}"/>
              </c:ext>
            </c:extLst>
          </c:dPt>
          <c:dPt>
            <c:idx val="3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2ACD-4E76-BD10-B186AD320DF8}"/>
              </c:ext>
            </c:extLst>
          </c:dPt>
          <c:dPt>
            <c:idx val="3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2ACD-4E76-BD10-B186AD320DF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5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5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5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2ACD-4E76-BD10-B186AD320DF8}"/>
              </c:ext>
            </c:extLst>
          </c:dPt>
          <c:dPt>
            <c:idx val="35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6">
                    <a:lumMod val="50000"/>
                    <a:lumMod val="75000"/>
                  </a:schemeClr>
                </a:solidFill>
              </a:ln>
              <a:effectLst>
                <a:innerShdw blurRad="114300">
                  <a:schemeClr val="accent6">
                    <a:lumMod val="5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6">
                    <a:lumMod val="5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2ACD-4E76-BD10-B186AD320DF8}"/>
              </c:ext>
            </c:extLst>
          </c:dPt>
          <c:dPt>
            <c:idx val="36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1">
                    <a:lumMod val="70000"/>
                    <a:lumOff val="30000"/>
                    <a:lumMod val="75000"/>
                  </a:schemeClr>
                </a:solidFill>
              </a:ln>
              <a:effectLst>
                <a:innerShdw blurRad="114300">
                  <a:schemeClr val="accent1">
                    <a:lumMod val="70000"/>
                    <a:lumOff val="3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1">
                    <a:lumMod val="70000"/>
                    <a:lumOff val="3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2ACD-4E76-BD10-B186AD320DF8}"/>
              </c:ext>
            </c:extLst>
          </c:dPt>
          <c:dPt>
            <c:idx val="37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2">
                    <a:lumMod val="70000"/>
                    <a:lumOff val="30000"/>
                    <a:lumMod val="75000"/>
                  </a:schemeClr>
                </a:solidFill>
              </a:ln>
              <a:effectLst>
                <a:innerShdw blurRad="114300">
                  <a:schemeClr val="accent2">
                    <a:lumMod val="70000"/>
                    <a:lumOff val="3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2">
                    <a:lumMod val="70000"/>
                    <a:lumOff val="3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2ACD-4E76-BD10-B186AD320DF8}"/>
              </c:ext>
            </c:extLst>
          </c:dPt>
          <c:dPt>
            <c:idx val="38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3">
                    <a:lumMod val="70000"/>
                    <a:lumOff val="30000"/>
                    <a:lumMod val="75000"/>
                  </a:schemeClr>
                </a:solidFill>
              </a:ln>
              <a:effectLst>
                <a:innerShdw blurRad="114300">
                  <a:schemeClr val="accent3">
                    <a:lumMod val="70000"/>
                    <a:lumOff val="3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3">
                    <a:lumMod val="70000"/>
                    <a:lumOff val="3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2ACD-4E76-BD10-B186AD320DF8}"/>
              </c:ext>
            </c:extLst>
          </c:dPt>
          <c:dPt>
            <c:idx val="39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accent4">
                    <a:lumMod val="70000"/>
                    <a:lumOff val="30000"/>
                    <a:lumMod val="75000"/>
                  </a:schemeClr>
                </a:solidFill>
              </a:ln>
              <a:effectLst>
                <a:innerShdw blurRad="114300">
                  <a:schemeClr val="accent4">
                    <a:lumMod val="70000"/>
                    <a:lumOff val="30000"/>
                    <a:lumMod val="75000"/>
                  </a:schemeClr>
                </a:innerShdw>
              </a:effectLst>
              <a:scene3d>
                <a:camera prst="orthographicFront"/>
                <a:lightRig rig="threePt" dir="t"/>
              </a:scene3d>
              <a:sp3d contourW="19050" prstMaterial="flat">
                <a:contourClr>
                  <a:schemeClr val="accent4">
                    <a:lumMod val="70000"/>
                    <a:lumOff val="30000"/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2ACD-4E76-BD10-B186AD320DF8}"/>
              </c:ext>
            </c:extLst>
          </c:dPt>
          <c:dLbls>
            <c:delete val="1"/>
          </c:dLbls>
          <c:cat>
            <c:numRef>
              <c:f>Feuil1!$A$2:$A$41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Feuil1!$D$2:$D$41</c:f>
              <c:numCache>
                <c:formatCode>General</c:formatCode>
                <c:ptCount val="40"/>
                <c:pt idx="0">
                  <c:v>37</c:v>
                </c:pt>
                <c:pt idx="1">
                  <c:v>40</c:v>
                </c:pt>
                <c:pt idx="2">
                  <c:v>110</c:v>
                </c:pt>
                <c:pt idx="3">
                  <c:v>57</c:v>
                </c:pt>
                <c:pt idx="4">
                  <c:v>2</c:v>
                </c:pt>
                <c:pt idx="5">
                  <c:v>35</c:v>
                </c:pt>
                <c:pt idx="6">
                  <c:v>40</c:v>
                </c:pt>
                <c:pt idx="7">
                  <c:v>55</c:v>
                </c:pt>
                <c:pt idx="8">
                  <c:v>57</c:v>
                </c:pt>
                <c:pt idx="9">
                  <c:v>60</c:v>
                </c:pt>
                <c:pt idx="10">
                  <c:v>26</c:v>
                </c:pt>
                <c:pt idx="11">
                  <c:v>42</c:v>
                </c:pt>
                <c:pt idx="12">
                  <c:v>53</c:v>
                </c:pt>
                <c:pt idx="13">
                  <c:v>52</c:v>
                </c:pt>
                <c:pt idx="14">
                  <c:v>55</c:v>
                </c:pt>
                <c:pt idx="15">
                  <c:v>35</c:v>
                </c:pt>
                <c:pt idx="16">
                  <c:v>41</c:v>
                </c:pt>
                <c:pt idx="17">
                  <c:v>52</c:v>
                </c:pt>
                <c:pt idx="18">
                  <c:v>53</c:v>
                </c:pt>
                <c:pt idx="19">
                  <c:v>55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7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C-4DB5-ADA0-9C92395662A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8870005915854224"/>
          <c:y val="9.11625776900766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378817725762793E-2"/>
          <c:y val="0.1212875027232128"/>
          <c:w val="0.98062118227423722"/>
          <c:h val="0.87871249727678713"/>
        </c:manualLayout>
      </c:layout>
      <c:pie3DChart>
        <c:varyColors val="1"/>
        <c:ser>
          <c:idx val="0"/>
          <c:order val="0"/>
          <c:tx>
            <c:strRef>
              <c:f>Feuil1!$G$1</c:f>
              <c:strCache>
                <c:ptCount val="1"/>
                <c:pt idx="0">
                  <c:v>tantièmes par étage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FAB-46F9-B457-4022AEF59A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FAB-46F9-B457-4022AEF59A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FAB-46F9-B457-4022AEF59A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FAB-46F9-B457-4022AEF59A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CFAB-46F9-B457-4022AEF59A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Feuil1!$F$2:$F$6</c:f>
              <c:numCache>
                <c:formatCode>General</c:formatCode>
                <c:ptCount val="5"/>
                <c:pt idx="0">
                  <c:v>-1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</c:numCache>
            </c:numRef>
          </c:cat>
          <c:val>
            <c:numRef>
              <c:f>Feuil1!$G$2:$G$6</c:f>
              <c:numCache>
                <c:formatCode>General</c:formatCode>
                <c:ptCount val="5"/>
                <c:pt idx="0">
                  <c:v>43</c:v>
                </c:pt>
                <c:pt idx="1">
                  <c:v>246</c:v>
                </c:pt>
                <c:pt idx="2">
                  <c:v>247</c:v>
                </c:pt>
                <c:pt idx="3">
                  <c:v>228</c:v>
                </c:pt>
                <c:pt idx="4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0F-435E-B5BE-B4B4CAF48B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Feuil1!$G$9</c:f>
              <c:strCache>
                <c:ptCount val="1"/>
                <c:pt idx="0">
                  <c:v>RDC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E9E-484C-813D-089A56403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E9E-484C-813D-089A564037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0E9E-484C-813D-089A564037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E9E-484C-813D-089A564037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6-0E9E-484C-813D-089A5640379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Feuil1!$F$10:$F$14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Feuil1!$G$10:$G$14</c:f>
              <c:numCache>
                <c:formatCode>General</c:formatCode>
                <c:ptCount val="5"/>
                <c:pt idx="0">
                  <c:v>37</c:v>
                </c:pt>
                <c:pt idx="1">
                  <c:v>40</c:v>
                </c:pt>
                <c:pt idx="2">
                  <c:v>110</c:v>
                </c:pt>
                <c:pt idx="3">
                  <c:v>57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9E-484C-813D-089A5640379D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8E-2"/>
          <c:y val="0.16245370370370371"/>
          <c:w val="0.93888888888888888"/>
          <c:h val="0.6714577865266842"/>
        </c:manualLayout>
      </c:layout>
      <c:pie3DChart>
        <c:varyColors val="1"/>
        <c:ser>
          <c:idx val="1"/>
          <c:order val="0"/>
          <c:tx>
            <c:strRef>
              <c:f>Feuil1!$F$49</c:f>
              <c:strCache>
                <c:ptCount val="1"/>
                <c:pt idx="0">
                  <c:v>1er étage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EBA-4602-858B-A9016B5CB9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EBA-4602-858B-A9016B5CB9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6EBA-4602-858B-A9016B5CB9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6EBA-4602-858B-A9016B5CB9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6EBA-4602-858B-A9016B5CB93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Feuil1!$E$50:$E$54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numCache>
            </c:numRef>
          </c:cat>
          <c:val>
            <c:numRef>
              <c:f>Feuil1!$F$50:$F$54</c:f>
              <c:numCache>
                <c:formatCode>General</c:formatCode>
                <c:ptCount val="5"/>
                <c:pt idx="0">
                  <c:v>35</c:v>
                </c:pt>
                <c:pt idx="1">
                  <c:v>40</c:v>
                </c:pt>
                <c:pt idx="2">
                  <c:v>55</c:v>
                </c:pt>
                <c:pt idx="3">
                  <c:v>57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F-4B52-96FB-E2CA76F16142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Feuil1!$F$56</c:f>
              <c:strCache>
                <c:ptCount val="1"/>
                <c:pt idx="0">
                  <c:v>2ème étage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FA54-49DD-94A1-F7FF62200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FA54-49DD-94A1-F7FF62200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FA54-49DD-94A1-F7FF62200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FA54-49DD-94A1-F7FF622005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FA54-49DD-94A1-F7FF6220059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Feuil1!$E$57:$E$61</c:f>
              <c:numCache>
                <c:formatCode>General</c:formatCode>
                <c:ptCount val="5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</c:numCache>
            </c:numRef>
          </c:cat>
          <c:val>
            <c:numRef>
              <c:f>Feuil1!$F$57:$F$61</c:f>
              <c:numCache>
                <c:formatCode>General</c:formatCode>
                <c:ptCount val="5"/>
                <c:pt idx="0">
                  <c:v>26</c:v>
                </c:pt>
                <c:pt idx="1">
                  <c:v>42</c:v>
                </c:pt>
                <c:pt idx="2">
                  <c:v>53</c:v>
                </c:pt>
                <c:pt idx="3">
                  <c:v>52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C-4A3C-ACB9-F7325E0E9D1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Feuil1!$F$97</c:f>
              <c:strCache>
                <c:ptCount val="1"/>
                <c:pt idx="0">
                  <c:v>3ème étage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DE4-44D2-A872-834BD0B729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DE4-44D2-A872-834BD0B729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DE4-44D2-A872-834BD0B7295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DE4-44D2-A872-834BD0B7295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DE4-44D2-A872-834BD0B7295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Feuil1!$E$98:$E$102</c:f>
              <c:numCache>
                <c:formatCode>General</c:formatCode>
                <c:ptCount val="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</c:numCache>
            </c:numRef>
          </c:cat>
          <c:val>
            <c:numRef>
              <c:f>Feuil1!$F$98:$F$102</c:f>
              <c:numCache>
                <c:formatCode>General</c:formatCode>
                <c:ptCount val="5"/>
                <c:pt idx="0">
                  <c:v>35</c:v>
                </c:pt>
                <c:pt idx="1">
                  <c:v>41</c:v>
                </c:pt>
                <c:pt idx="2">
                  <c:v>52</c:v>
                </c:pt>
                <c:pt idx="3">
                  <c:v>53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9C-4E83-8887-B65E7CC8D16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tx>
            <c:strRef>
              <c:f>Feuil1!$F$105</c:f>
              <c:strCache>
                <c:ptCount val="1"/>
                <c:pt idx="0">
                  <c:v>Caves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201-4A1F-A88B-05FAB5F5F9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201-4A1F-A88B-05FAB5F5F9E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201-4A1F-A88B-05FAB5F5F9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201-4A1F-A88B-05FAB5F5F9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201-4A1F-A88B-05FAB5F5F9E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201-4A1F-A88B-05FAB5F5F9E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201-4A1F-A88B-05FAB5F5F9E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201-4A1F-A88B-05FAB5F5F9E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201-4A1F-A88B-05FAB5F5F9E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201-4A1F-A88B-05FAB5F5F9E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201-4A1F-A88B-05FAB5F5F9E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201-4A1F-A88B-05FAB5F5F9E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201-4A1F-A88B-05FAB5F5F9E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201-4A1F-A88B-05FAB5F5F9E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201-4A1F-A88B-05FAB5F5F9E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8201-4A1F-A88B-05FAB5F5F9E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1-8201-4A1F-A88B-05FAB5F5F9E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3-8201-4A1F-A88B-05FAB5F5F9E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5-8201-4A1F-A88B-05FAB5F5F9E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7-8201-4A1F-A88B-05FAB5F5F9E8}"/>
              </c:ext>
            </c:extLst>
          </c:dPt>
          <c:dLbls>
            <c:delete val="1"/>
          </c:dLbls>
          <c:cat>
            <c:numRef>
              <c:f>Feuil1!$E$106:$E$125</c:f>
              <c:numCache>
                <c:formatCode>General</c:formatCode>
                <c:ptCount val="2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</c:numCache>
            </c:numRef>
          </c:cat>
          <c:val>
            <c:numRef>
              <c:f>Feuil1!$F$106:$F$125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5-409F-A5E7-604424A7027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75962379702528"/>
          <c:y val="0.24588837853601633"/>
          <c:w val="0.15557370953630797"/>
          <c:h val="0.7164406532516768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Feuil1!$F$134</c:f>
              <c:strCache>
                <c:ptCount val="1"/>
                <c:pt idx="0">
                  <c:v>Bâtiments A &amp; B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E5DC-4846-AAC6-79E37D6C76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E5DC-4846-AAC6-79E37D6C764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Feuil1!$E$135:$E$136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Feuil1!$F$135:$F$136</c:f>
              <c:numCache>
                <c:formatCode>General</c:formatCode>
                <c:ptCount val="2"/>
                <c:pt idx="0">
                  <c:v>758</c:v>
                </c:pt>
                <c:pt idx="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5-41AD-A41B-8C4CE8744BA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3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8100" tIns="19050" rIns="38100" bIns="19050" anchor="ctr" anchorCtr="1">
      <a:spAutoFit/>
    </cs:bodyPr>
  </cs:dataLabel>
  <cs:dataLabelCallout>
    <cs:lnRef idx="0">
      <cs:styleClr val="auto"/>
    </cs:lnRef>
    <cs:fillRef idx="0"/>
    <cs:effectRef idx="0">
      <cs:styleClr val="auto"/>
    </cs:effectRef>
    <cs:fontRef idx="minor">
      <cs:styleClr val="auto"/>
    </cs:fontRef>
    <cs:spPr>
      <a:solidFill>
        <a:schemeClr val="lt1">
          <a:alpha val="90000"/>
        </a:schemeClr>
      </a:solidFill>
      <a:ln w="12700" cap="flat" cmpd="sng" algn="ctr">
        <a:solidFill>
          <a:schemeClr val="phClr"/>
        </a:solidFill>
        <a:round/>
      </a:ln>
      <a:effectLst>
        <a:outerShdw blurRad="50800" dist="38100" dir="2700000" algn="tl" rotWithShape="0">
          <a:schemeClr val="phClr">
            <a:lumMod val="75000"/>
            <a:alpha val="40000"/>
          </a:schemeClr>
        </a:outerShdw>
      </a:effectLst>
    </cs:spPr>
    <cs:defRPr sz="1000" b="0" i="0" u="none" strike="noStrike" kern="1200" baseline="0">
      <a:effectLst/>
    </cs:defRPr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tx1"/>
    </cs:fontRef>
    <cs:spPr>
      <a:solidFill>
        <a:schemeClr val="phClr">
          <a:alpha val="90000"/>
        </a:schemeClr>
      </a:solidFill>
      <a:ln w="19050">
        <a:solidFill>
          <a:schemeClr val="phClr">
            <a:lumMod val="75000"/>
          </a:schemeClr>
        </a:solidFill>
      </a:ln>
      <a:effectLst>
        <a:innerShdw blurRad="114300">
          <a:schemeClr val="phClr">
            <a:lumMod val="75000"/>
          </a:schemeClr>
        </a:innerShdw>
      </a:effectLst>
      <a:scene3d>
        <a:camera prst="orthographicFront"/>
        <a:lightRig rig="threePt" dir="t"/>
      </a:scene3d>
      <a:sp3d contourW="19050" prstMaterial="flat">
        <a:contourClr>
          <a:schemeClr val="accent4">
            <a:lumMod val="75000"/>
          </a:schemeClr>
        </a:contourClr>
      </a:sp3d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1</xdr:row>
      <xdr:rowOff>76200</xdr:rowOff>
    </xdr:from>
    <xdr:to>
      <xdr:col>19</xdr:col>
      <xdr:colOff>518160</xdr:colOff>
      <xdr:row>28</xdr:row>
      <xdr:rowOff>15240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DECD860-6C56-4B4B-B2AC-68A80AFFE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326316</xdr:colOff>
      <xdr:row>85</xdr:row>
      <xdr:rowOff>40340</xdr:rowOff>
    </xdr:from>
    <xdr:to>
      <xdr:col>20</xdr:col>
      <xdr:colOff>143435</xdr:colOff>
      <xdr:row>101</xdr:row>
      <xdr:rowOff>101300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D567F17-DDF3-4D56-B509-D6D8CEBDC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752587</xdr:colOff>
      <xdr:row>101</xdr:row>
      <xdr:rowOff>62752</xdr:rowOff>
    </xdr:from>
    <xdr:to>
      <xdr:col>11</xdr:col>
      <xdr:colOff>569706</xdr:colOff>
      <xdr:row>117</xdr:row>
      <xdr:rowOff>126402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1A9BDC0-8D41-4AE8-9802-11DAC4724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565673</xdr:colOff>
      <xdr:row>101</xdr:row>
      <xdr:rowOff>64546</xdr:rowOff>
    </xdr:from>
    <xdr:to>
      <xdr:col>17</xdr:col>
      <xdr:colOff>382792</xdr:colOff>
      <xdr:row>117</xdr:row>
      <xdr:rowOff>125507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A413D87-234A-4CF4-998F-EDB9425EB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385034</xdr:colOff>
      <xdr:row>101</xdr:row>
      <xdr:rowOff>64097</xdr:rowOff>
    </xdr:from>
    <xdr:to>
      <xdr:col>23</xdr:col>
      <xdr:colOff>202154</xdr:colOff>
      <xdr:row>117</xdr:row>
      <xdr:rowOff>127747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38B7D2B-403D-499A-BA6C-79A540A87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307490</xdr:colOff>
      <xdr:row>117</xdr:row>
      <xdr:rowOff>134471</xdr:rowOff>
    </xdr:from>
    <xdr:to>
      <xdr:col>20</xdr:col>
      <xdr:colOff>124609</xdr:colOff>
      <xdr:row>134</xdr:row>
      <xdr:rowOff>25102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80F50D3E-562B-4A47-B022-8C0AF9BD9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480060</xdr:colOff>
      <xdr:row>117</xdr:row>
      <xdr:rowOff>137160</xdr:rowOff>
    </xdr:from>
    <xdr:to>
      <xdr:col>14</xdr:col>
      <xdr:colOff>297180</xdr:colOff>
      <xdr:row>134</xdr:row>
      <xdr:rowOff>30480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46F0DBE-B5B0-40BB-92B6-409EC377B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403860</xdr:colOff>
      <xdr:row>120</xdr:row>
      <xdr:rowOff>15240</xdr:rowOff>
    </xdr:from>
    <xdr:to>
      <xdr:col>10</xdr:col>
      <xdr:colOff>769620</xdr:colOff>
      <xdr:row>121</xdr:row>
      <xdr:rowOff>129540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AE55B783-8570-40BC-A4CE-6FAEAAE39C25}"/>
            </a:ext>
          </a:extLst>
        </xdr:cNvPr>
        <xdr:cNvSpPr txBox="1"/>
      </xdr:nvSpPr>
      <xdr:spPr>
        <a:xfrm>
          <a:off x="6248400" y="20132040"/>
          <a:ext cx="365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2%</a:t>
          </a:r>
        </a:p>
      </xdr:txBody>
    </xdr:sp>
    <xdr:clientData/>
  </xdr:twoCellAnchor>
  <xdr:twoCellAnchor>
    <xdr:from>
      <xdr:col>11</xdr:col>
      <xdr:colOff>129540</xdr:colOff>
      <xdr:row>119</xdr:row>
      <xdr:rowOff>141514</xdr:rowOff>
    </xdr:from>
    <xdr:to>
      <xdr:col>11</xdr:col>
      <xdr:colOff>495300</xdr:colOff>
      <xdr:row>121</xdr:row>
      <xdr:rowOff>85997</xdr:rowOff>
    </xdr:to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72D12B05-45D1-4A8E-863A-F2764B606D6C}"/>
            </a:ext>
          </a:extLst>
        </xdr:cNvPr>
        <xdr:cNvSpPr txBox="1"/>
      </xdr:nvSpPr>
      <xdr:spPr>
        <a:xfrm>
          <a:off x="6765471" y="20349754"/>
          <a:ext cx="365760" cy="28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2%</a:t>
          </a:r>
        </a:p>
      </xdr:txBody>
    </xdr:sp>
    <xdr:clientData/>
  </xdr:twoCellAnchor>
  <xdr:twoCellAnchor>
    <xdr:from>
      <xdr:col>12</xdr:col>
      <xdr:colOff>186146</xdr:colOff>
      <xdr:row>121</xdr:row>
      <xdr:rowOff>119743</xdr:rowOff>
    </xdr:from>
    <xdr:to>
      <xdr:col>12</xdr:col>
      <xdr:colOff>551906</xdr:colOff>
      <xdr:row>123</xdr:row>
      <xdr:rowOff>64225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7DB0F927-D7C1-41AB-A063-083A68D152DC}"/>
            </a:ext>
          </a:extLst>
        </xdr:cNvPr>
        <xdr:cNvSpPr txBox="1"/>
      </xdr:nvSpPr>
      <xdr:spPr>
        <a:xfrm>
          <a:off x="7614557" y="20667617"/>
          <a:ext cx="365760" cy="28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5%</a:t>
          </a:r>
        </a:p>
      </xdr:txBody>
    </xdr:sp>
    <xdr:clientData/>
  </xdr:twoCellAnchor>
  <xdr:twoCellAnchor>
    <xdr:from>
      <xdr:col>12</xdr:col>
      <xdr:colOff>7620</xdr:colOff>
      <xdr:row>131</xdr:row>
      <xdr:rowOff>84908</xdr:rowOff>
    </xdr:from>
    <xdr:to>
      <xdr:col>12</xdr:col>
      <xdr:colOff>487680</xdr:colOff>
      <xdr:row>133</xdr:row>
      <xdr:rowOff>29391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C87457EC-C735-4A0E-868E-D8DC5567AF46}"/>
            </a:ext>
          </a:extLst>
        </xdr:cNvPr>
        <xdr:cNvSpPr txBox="1"/>
      </xdr:nvSpPr>
      <xdr:spPr>
        <a:xfrm>
          <a:off x="7436031" y="22330954"/>
          <a:ext cx="480060" cy="284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16%</a:t>
          </a:r>
        </a:p>
      </xdr:txBody>
    </xdr:sp>
    <xdr:clientData/>
  </xdr:twoCellAnchor>
  <xdr:twoCellAnchor>
    <xdr:from>
      <xdr:col>8</xdr:col>
      <xdr:colOff>479611</xdr:colOff>
      <xdr:row>85</xdr:row>
      <xdr:rowOff>35859</xdr:rowOff>
    </xdr:from>
    <xdr:to>
      <xdr:col>14</xdr:col>
      <xdr:colOff>318247</xdr:colOff>
      <xdr:row>101</xdr:row>
      <xdr:rowOff>53788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6D111295-236C-439D-BB08-EE9B0EEB00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FC791-CE93-4E4E-9091-A71B6FA9D8C0}">
  <dimension ref="A1:L59"/>
  <sheetViews>
    <sheetView topLeftCell="A13" workbookViewId="0">
      <selection activeCell="K25" sqref="K25"/>
    </sheetView>
  </sheetViews>
  <sheetFormatPr baseColWidth="10" defaultColWidth="11.42578125" defaultRowHeight="13.5" x14ac:dyDescent="0.2"/>
  <cols>
    <col min="1" max="1" width="6.42578125" style="1" customWidth="1"/>
    <col min="2" max="2" width="12.85546875" style="1" customWidth="1"/>
    <col min="3" max="3" width="10" style="1" customWidth="1"/>
    <col min="4" max="4" width="10.7109375" style="1" customWidth="1"/>
    <col min="5" max="5" width="11.42578125" style="1"/>
    <col min="6" max="6" width="7.140625" style="1" customWidth="1"/>
    <col min="7" max="7" width="7.85546875" style="1" customWidth="1"/>
    <col min="8" max="8" width="8.5703125" style="1" customWidth="1"/>
    <col min="9" max="9" width="11.42578125" style="1"/>
    <col min="10" max="12" width="12.140625" style="1" customWidth="1"/>
    <col min="13" max="16384" width="11.42578125" style="1"/>
  </cols>
  <sheetData>
    <row r="1" spans="1:12" ht="22.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18.7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customHeight="1" thickBot="1" x14ac:dyDescent="0.25">
      <c r="D3" s="80" t="s">
        <v>3</v>
      </c>
      <c r="E3" s="81"/>
      <c r="F3" s="82"/>
      <c r="G3" s="80" t="s">
        <v>7</v>
      </c>
      <c r="H3" s="82"/>
    </row>
    <row r="4" spans="1:12" s="10" customFormat="1" ht="27.75" thickBot="1" x14ac:dyDescent="0.25">
      <c r="A4" s="3" t="s">
        <v>11</v>
      </c>
      <c r="B4" s="4" t="s">
        <v>1</v>
      </c>
      <c r="C4" s="5" t="s">
        <v>2</v>
      </c>
      <c r="D4" s="6" t="s">
        <v>4</v>
      </c>
      <c r="E4" s="7" t="s">
        <v>5</v>
      </c>
      <c r="F4" s="8" t="s">
        <v>6</v>
      </c>
      <c r="G4" s="6" t="s">
        <v>8</v>
      </c>
      <c r="H4" s="9" t="s">
        <v>12</v>
      </c>
      <c r="I4" s="3" t="s">
        <v>9</v>
      </c>
      <c r="J4" s="5" t="s">
        <v>39</v>
      </c>
      <c r="K4" s="5" t="s">
        <v>40</v>
      </c>
      <c r="L4" s="5" t="s">
        <v>41</v>
      </c>
    </row>
    <row r="5" spans="1:12" s="10" customFormat="1" ht="14.25" thickBot="1" x14ac:dyDescent="0.2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2" ht="22.5" customHeight="1" x14ac:dyDescent="0.2">
      <c r="A6" s="22">
        <v>1</v>
      </c>
      <c r="B6" s="12" t="s">
        <v>13</v>
      </c>
      <c r="C6" s="18">
        <v>27.81</v>
      </c>
      <c r="D6" s="67">
        <v>1</v>
      </c>
      <c r="E6" s="68">
        <v>1</v>
      </c>
      <c r="F6" s="69">
        <v>1</v>
      </c>
      <c r="G6" s="67">
        <v>1</v>
      </c>
      <c r="H6" s="69">
        <v>1</v>
      </c>
      <c r="I6" s="33">
        <v>27.81</v>
      </c>
      <c r="J6" s="65">
        <v>37</v>
      </c>
      <c r="K6" s="56">
        <v>37</v>
      </c>
      <c r="L6" s="61" t="s">
        <v>42</v>
      </c>
    </row>
    <row r="7" spans="1:12" ht="22.5" customHeight="1" x14ac:dyDescent="0.2">
      <c r="A7" s="23">
        <v>2</v>
      </c>
      <c r="B7" s="14" t="s">
        <v>14</v>
      </c>
      <c r="C7" s="19">
        <v>30.98</v>
      </c>
      <c r="D7" s="70">
        <v>1</v>
      </c>
      <c r="E7" s="71">
        <v>1</v>
      </c>
      <c r="F7" s="72">
        <v>1</v>
      </c>
      <c r="G7" s="70">
        <v>1</v>
      </c>
      <c r="H7" s="72">
        <v>1</v>
      </c>
      <c r="I7" s="34">
        <v>30.98</v>
      </c>
      <c r="J7" s="60">
        <v>40</v>
      </c>
      <c r="K7" s="57">
        <v>40</v>
      </c>
      <c r="L7" s="62" t="s">
        <v>42</v>
      </c>
    </row>
    <row r="8" spans="1:12" ht="22.5" customHeight="1" x14ac:dyDescent="0.2">
      <c r="A8" s="23">
        <v>3</v>
      </c>
      <c r="B8" s="14" t="s">
        <v>15</v>
      </c>
      <c r="C8" s="19">
        <v>83.9</v>
      </c>
      <c r="D8" s="70">
        <v>1</v>
      </c>
      <c r="E8" s="71">
        <v>1</v>
      </c>
      <c r="F8" s="72">
        <v>1</v>
      </c>
      <c r="G8" s="70">
        <v>1</v>
      </c>
      <c r="H8" s="72">
        <v>1</v>
      </c>
      <c r="I8" s="34">
        <v>83.9</v>
      </c>
      <c r="J8" s="60">
        <v>110</v>
      </c>
      <c r="K8" s="57">
        <v>110</v>
      </c>
      <c r="L8" s="62" t="s">
        <v>42</v>
      </c>
    </row>
    <row r="9" spans="1:12" ht="22.5" customHeight="1" x14ac:dyDescent="0.2">
      <c r="A9" s="23">
        <v>6</v>
      </c>
      <c r="B9" s="14" t="s">
        <v>14</v>
      </c>
      <c r="C9" s="19">
        <v>27.55</v>
      </c>
      <c r="D9" s="70">
        <v>1</v>
      </c>
      <c r="E9" s="71">
        <v>1</v>
      </c>
      <c r="F9" s="72">
        <v>1</v>
      </c>
      <c r="G9" s="70">
        <v>1</v>
      </c>
      <c r="H9" s="72">
        <v>0.98</v>
      </c>
      <c r="I9" s="34">
        <v>26.998999999999999</v>
      </c>
      <c r="J9" s="60">
        <v>35</v>
      </c>
      <c r="K9" s="57">
        <v>35</v>
      </c>
      <c r="L9" s="62" t="s">
        <v>42</v>
      </c>
    </row>
    <row r="10" spans="1:12" ht="22.5" customHeight="1" x14ac:dyDescent="0.2">
      <c r="A10" s="23">
        <v>7</v>
      </c>
      <c r="B10" s="14" t="s">
        <v>14</v>
      </c>
      <c r="C10" s="19">
        <v>31.1</v>
      </c>
      <c r="D10" s="70">
        <v>1</v>
      </c>
      <c r="E10" s="71">
        <v>1</v>
      </c>
      <c r="F10" s="72">
        <v>1</v>
      </c>
      <c r="G10" s="70">
        <v>1</v>
      </c>
      <c r="H10" s="72">
        <v>1</v>
      </c>
      <c r="I10" s="34">
        <v>31.1</v>
      </c>
      <c r="J10" s="60">
        <v>40</v>
      </c>
      <c r="K10" s="57">
        <v>40</v>
      </c>
      <c r="L10" s="62" t="s">
        <v>42</v>
      </c>
    </row>
    <row r="11" spans="1:12" ht="22.5" customHeight="1" x14ac:dyDescent="0.2">
      <c r="A11" s="23">
        <v>8</v>
      </c>
      <c r="B11" s="14" t="s">
        <v>14</v>
      </c>
      <c r="C11" s="19">
        <v>41.96</v>
      </c>
      <c r="D11" s="70">
        <v>1</v>
      </c>
      <c r="E11" s="71">
        <v>1</v>
      </c>
      <c r="F11" s="72">
        <v>1</v>
      </c>
      <c r="G11" s="70">
        <v>1</v>
      </c>
      <c r="H11" s="72">
        <v>1.02</v>
      </c>
      <c r="I11" s="34">
        <v>42.799199999999999</v>
      </c>
      <c r="J11" s="60">
        <v>55</v>
      </c>
      <c r="K11" s="57">
        <v>55</v>
      </c>
      <c r="L11" s="62" t="s">
        <v>42</v>
      </c>
    </row>
    <row r="12" spans="1:12" ht="22.5" customHeight="1" x14ac:dyDescent="0.2">
      <c r="A12" s="23">
        <v>9</v>
      </c>
      <c r="B12" s="14" t="s">
        <v>14</v>
      </c>
      <c r="C12" s="19">
        <v>43.1</v>
      </c>
      <c r="D12" s="70">
        <v>1</v>
      </c>
      <c r="E12" s="71">
        <v>1</v>
      </c>
      <c r="F12" s="72">
        <v>1</v>
      </c>
      <c r="G12" s="70">
        <v>1</v>
      </c>
      <c r="H12" s="72">
        <v>1.02</v>
      </c>
      <c r="I12" s="34">
        <v>43.962000000000003</v>
      </c>
      <c r="J12" s="60">
        <v>57</v>
      </c>
      <c r="K12" s="57">
        <v>57</v>
      </c>
      <c r="L12" s="62" t="s">
        <v>42</v>
      </c>
    </row>
    <row r="13" spans="1:12" ht="22.5" customHeight="1" x14ac:dyDescent="0.2">
      <c r="A13" s="23">
        <v>11</v>
      </c>
      <c r="B13" s="14" t="s">
        <v>14</v>
      </c>
      <c r="C13" s="19">
        <v>20.56</v>
      </c>
      <c r="D13" s="70">
        <v>1</v>
      </c>
      <c r="E13" s="71">
        <v>1</v>
      </c>
      <c r="F13" s="72">
        <v>1</v>
      </c>
      <c r="G13" s="70">
        <v>0.98</v>
      </c>
      <c r="H13" s="72">
        <v>0.99</v>
      </c>
      <c r="I13" s="34">
        <v>19.947311999999997</v>
      </c>
      <c r="J13" s="60">
        <v>26</v>
      </c>
      <c r="K13" s="57">
        <v>26</v>
      </c>
      <c r="L13" s="62" t="s">
        <v>42</v>
      </c>
    </row>
    <row r="14" spans="1:12" ht="22.5" customHeight="1" x14ac:dyDescent="0.2">
      <c r="A14" s="23">
        <v>12</v>
      </c>
      <c r="B14" s="14" t="s">
        <v>14</v>
      </c>
      <c r="C14" s="19">
        <v>33.200000000000003</v>
      </c>
      <c r="D14" s="70">
        <v>1</v>
      </c>
      <c r="E14" s="71">
        <v>1</v>
      </c>
      <c r="F14" s="72">
        <v>1</v>
      </c>
      <c r="G14" s="70">
        <v>0.98</v>
      </c>
      <c r="H14" s="72">
        <v>1</v>
      </c>
      <c r="I14" s="34">
        <v>32.536000000000001</v>
      </c>
      <c r="J14" s="60">
        <v>42</v>
      </c>
      <c r="K14" s="57">
        <v>42</v>
      </c>
      <c r="L14" s="62" t="s">
        <v>42</v>
      </c>
    </row>
    <row r="15" spans="1:12" ht="22.5" customHeight="1" x14ac:dyDescent="0.2">
      <c r="A15" s="23">
        <v>13</v>
      </c>
      <c r="B15" s="14" t="s">
        <v>14</v>
      </c>
      <c r="C15" s="19">
        <v>40.700000000000003</v>
      </c>
      <c r="D15" s="70">
        <v>1</v>
      </c>
      <c r="E15" s="71">
        <v>1</v>
      </c>
      <c r="F15" s="72">
        <v>1</v>
      </c>
      <c r="G15" s="70">
        <v>0.98</v>
      </c>
      <c r="H15" s="72">
        <v>1.03</v>
      </c>
      <c r="I15" s="34">
        <v>41.082580000000007</v>
      </c>
      <c r="J15" s="60">
        <v>53</v>
      </c>
      <c r="K15" s="57">
        <v>53</v>
      </c>
      <c r="L15" s="62" t="s">
        <v>42</v>
      </c>
    </row>
    <row r="16" spans="1:12" ht="22.5" customHeight="1" x14ac:dyDescent="0.2">
      <c r="A16" s="23">
        <v>14</v>
      </c>
      <c r="B16" s="14" t="s">
        <v>14</v>
      </c>
      <c r="C16" s="19">
        <v>39.979999999999997</v>
      </c>
      <c r="D16" s="70">
        <v>1</v>
      </c>
      <c r="E16" s="71">
        <v>1</v>
      </c>
      <c r="F16" s="72">
        <v>1</v>
      </c>
      <c r="G16" s="70">
        <v>0.98</v>
      </c>
      <c r="H16" s="72">
        <v>1.03</v>
      </c>
      <c r="I16" s="34">
        <v>40.355812</v>
      </c>
      <c r="J16" s="60">
        <v>52</v>
      </c>
      <c r="K16" s="57">
        <v>52</v>
      </c>
      <c r="L16" s="62" t="s">
        <v>42</v>
      </c>
    </row>
    <row r="17" spans="1:12" ht="22.5" customHeight="1" x14ac:dyDescent="0.2">
      <c r="A17" s="23">
        <v>16</v>
      </c>
      <c r="B17" s="14" t="s">
        <v>14</v>
      </c>
      <c r="C17" s="19">
        <v>24.86</v>
      </c>
      <c r="D17" s="70">
        <v>1</v>
      </c>
      <c r="E17" s="71">
        <v>1</v>
      </c>
      <c r="F17" s="72">
        <v>1</v>
      </c>
      <c r="G17" s="70">
        <v>0.96</v>
      </c>
      <c r="H17" s="72">
        <v>1</v>
      </c>
      <c r="I17" s="34">
        <v>23.865599999999997</v>
      </c>
      <c r="J17" s="76">
        <v>35</v>
      </c>
      <c r="K17" s="77">
        <v>35</v>
      </c>
      <c r="L17" s="62" t="s">
        <v>42</v>
      </c>
    </row>
    <row r="18" spans="1:12" ht="22.5" customHeight="1" x14ac:dyDescent="0.2">
      <c r="A18" s="23">
        <v>16</v>
      </c>
      <c r="B18" s="14" t="s">
        <v>17</v>
      </c>
      <c r="C18" s="19">
        <v>3.85</v>
      </c>
      <c r="D18" s="70">
        <v>1</v>
      </c>
      <c r="E18" s="71">
        <v>1</v>
      </c>
      <c r="F18" s="72">
        <v>0.9</v>
      </c>
      <c r="G18" s="70">
        <v>0.96</v>
      </c>
      <c r="H18" s="72">
        <v>1</v>
      </c>
      <c r="I18" s="34">
        <v>3.3264</v>
      </c>
      <c r="J18" s="76"/>
      <c r="K18" s="77"/>
      <c r="L18" s="62"/>
    </row>
    <row r="19" spans="1:12" ht="22.5" customHeight="1" x14ac:dyDescent="0.2">
      <c r="A19" s="23">
        <v>17</v>
      </c>
      <c r="B19" s="14" t="s">
        <v>14</v>
      </c>
      <c r="C19" s="19">
        <v>30.46</v>
      </c>
      <c r="D19" s="70">
        <v>1</v>
      </c>
      <c r="E19" s="71">
        <v>1</v>
      </c>
      <c r="F19" s="72">
        <v>1</v>
      </c>
      <c r="G19" s="70">
        <v>0.96</v>
      </c>
      <c r="H19" s="72">
        <v>1</v>
      </c>
      <c r="I19" s="34">
        <v>29.241599999999998</v>
      </c>
      <c r="J19" s="76">
        <v>41</v>
      </c>
      <c r="K19" s="77">
        <v>41</v>
      </c>
      <c r="L19" s="62" t="s">
        <v>42</v>
      </c>
    </row>
    <row r="20" spans="1:12" ht="22.5" customHeight="1" x14ac:dyDescent="0.2">
      <c r="A20" s="23">
        <v>17</v>
      </c>
      <c r="B20" s="14" t="s">
        <v>17</v>
      </c>
      <c r="C20" s="19">
        <v>3.57</v>
      </c>
      <c r="D20" s="70">
        <v>1</v>
      </c>
      <c r="E20" s="71">
        <v>1</v>
      </c>
      <c r="F20" s="72">
        <v>0.9</v>
      </c>
      <c r="G20" s="70">
        <v>0.96</v>
      </c>
      <c r="H20" s="72">
        <v>1</v>
      </c>
      <c r="I20" s="34">
        <v>3.0844799999999997</v>
      </c>
      <c r="J20" s="76"/>
      <c r="K20" s="77"/>
      <c r="L20" s="62"/>
    </row>
    <row r="21" spans="1:12" ht="22.5" customHeight="1" x14ac:dyDescent="0.2">
      <c r="A21" s="23">
        <v>18</v>
      </c>
      <c r="B21" s="14" t="s">
        <v>14</v>
      </c>
      <c r="C21" s="19">
        <v>34.32</v>
      </c>
      <c r="D21" s="70">
        <v>1</v>
      </c>
      <c r="E21" s="71">
        <v>1</v>
      </c>
      <c r="F21" s="72">
        <v>1</v>
      </c>
      <c r="G21" s="70">
        <v>0.96</v>
      </c>
      <c r="H21" s="72">
        <v>1.03</v>
      </c>
      <c r="I21" s="34">
        <v>33.935616000000003</v>
      </c>
      <c r="J21" s="76">
        <v>52</v>
      </c>
      <c r="K21" s="77">
        <v>52</v>
      </c>
      <c r="L21" s="62" t="s">
        <v>42</v>
      </c>
    </row>
    <row r="22" spans="1:12" ht="22.5" customHeight="1" x14ac:dyDescent="0.2">
      <c r="A22" s="23">
        <v>18</v>
      </c>
      <c r="B22" s="14" t="s">
        <v>17</v>
      </c>
      <c r="C22" s="19">
        <v>6.49</v>
      </c>
      <c r="D22" s="70">
        <v>1</v>
      </c>
      <c r="E22" s="71">
        <v>1</v>
      </c>
      <c r="F22" s="72">
        <v>0.9</v>
      </c>
      <c r="G22" s="70">
        <v>0.96</v>
      </c>
      <c r="H22" s="72">
        <v>1.03</v>
      </c>
      <c r="I22" s="34">
        <v>5.7755808000000002</v>
      </c>
      <c r="J22" s="76"/>
      <c r="K22" s="77"/>
      <c r="L22" s="62"/>
    </row>
    <row r="23" spans="1:12" ht="22.5" customHeight="1" x14ac:dyDescent="0.2">
      <c r="A23" s="23">
        <v>19</v>
      </c>
      <c r="B23" s="14" t="s">
        <v>14</v>
      </c>
      <c r="C23" s="19">
        <v>39.47</v>
      </c>
      <c r="D23" s="70">
        <v>1</v>
      </c>
      <c r="E23" s="71">
        <v>1</v>
      </c>
      <c r="F23" s="72">
        <v>1</v>
      </c>
      <c r="G23" s="70">
        <v>0.96</v>
      </c>
      <c r="H23" s="72">
        <v>1.03</v>
      </c>
      <c r="I23" s="34">
        <v>39.027935999999997</v>
      </c>
      <c r="J23" s="76">
        <v>53</v>
      </c>
      <c r="K23" s="77">
        <v>53</v>
      </c>
      <c r="L23" s="62" t="s">
        <v>42</v>
      </c>
    </row>
    <row r="24" spans="1:12" ht="22.5" customHeight="1" x14ac:dyDescent="0.2">
      <c r="A24" s="23">
        <v>19</v>
      </c>
      <c r="B24" s="14" t="s">
        <v>17</v>
      </c>
      <c r="C24" s="19">
        <v>2.16</v>
      </c>
      <c r="D24" s="70">
        <v>1</v>
      </c>
      <c r="E24" s="71">
        <v>1</v>
      </c>
      <c r="F24" s="72">
        <v>0.9</v>
      </c>
      <c r="G24" s="70">
        <v>0.96</v>
      </c>
      <c r="H24" s="72">
        <v>1.03</v>
      </c>
      <c r="I24" s="34">
        <v>1.9222272000000002</v>
      </c>
      <c r="J24" s="76"/>
      <c r="K24" s="77"/>
      <c r="L24" s="62"/>
    </row>
    <row r="25" spans="1:12" ht="22.5" customHeight="1" x14ac:dyDescent="0.2">
      <c r="A25" s="23">
        <v>21</v>
      </c>
      <c r="B25" s="14" t="s">
        <v>18</v>
      </c>
      <c r="C25" s="19">
        <v>2.57</v>
      </c>
      <c r="D25" s="70">
        <v>0.15</v>
      </c>
      <c r="E25" s="71">
        <v>1</v>
      </c>
      <c r="F25" s="72">
        <v>0.95</v>
      </c>
      <c r="G25" s="70">
        <v>1</v>
      </c>
      <c r="H25" s="72">
        <v>0.95</v>
      </c>
      <c r="I25" s="34">
        <v>0.34791374999999997</v>
      </c>
      <c r="J25" s="60">
        <v>1</v>
      </c>
      <c r="K25" s="57">
        <v>1</v>
      </c>
      <c r="L25" s="62" t="s">
        <v>42</v>
      </c>
    </row>
    <row r="26" spans="1:12" ht="22.5" customHeight="1" x14ac:dyDescent="0.2">
      <c r="A26" s="23">
        <v>22</v>
      </c>
      <c r="B26" s="14" t="s">
        <v>18</v>
      </c>
      <c r="C26" s="19">
        <v>7.26</v>
      </c>
      <c r="D26" s="70">
        <v>0.15</v>
      </c>
      <c r="E26" s="71">
        <v>1</v>
      </c>
      <c r="F26" s="72">
        <v>0.95</v>
      </c>
      <c r="G26" s="70">
        <v>1</v>
      </c>
      <c r="H26" s="72">
        <v>0.95</v>
      </c>
      <c r="I26" s="34">
        <v>0.98282249999999993</v>
      </c>
      <c r="J26" s="60">
        <v>2</v>
      </c>
      <c r="K26" s="57">
        <v>2</v>
      </c>
      <c r="L26" s="62" t="s">
        <v>42</v>
      </c>
    </row>
    <row r="27" spans="1:12" ht="22.5" customHeight="1" x14ac:dyDescent="0.2">
      <c r="A27" s="23">
        <v>23</v>
      </c>
      <c r="B27" s="14" t="s">
        <v>18</v>
      </c>
      <c r="C27" s="19">
        <v>7.45</v>
      </c>
      <c r="D27" s="70">
        <v>0.15</v>
      </c>
      <c r="E27" s="71">
        <v>1</v>
      </c>
      <c r="F27" s="72">
        <v>0.95</v>
      </c>
      <c r="G27" s="70">
        <v>1</v>
      </c>
      <c r="H27" s="72">
        <v>0.95</v>
      </c>
      <c r="I27" s="34">
        <v>1.0085437500000001</v>
      </c>
      <c r="J27" s="60">
        <v>2</v>
      </c>
      <c r="K27" s="57">
        <v>2</v>
      </c>
      <c r="L27" s="62" t="s">
        <v>42</v>
      </c>
    </row>
    <row r="28" spans="1:12" ht="22.5" customHeight="1" x14ac:dyDescent="0.2">
      <c r="A28" s="23">
        <v>24</v>
      </c>
      <c r="B28" s="14" t="s">
        <v>18</v>
      </c>
      <c r="C28" s="19">
        <v>8.6</v>
      </c>
      <c r="D28" s="70">
        <v>0.15</v>
      </c>
      <c r="E28" s="71">
        <v>1</v>
      </c>
      <c r="F28" s="72">
        <v>0.95</v>
      </c>
      <c r="G28" s="70">
        <v>1</v>
      </c>
      <c r="H28" s="72">
        <v>0.95</v>
      </c>
      <c r="I28" s="34">
        <v>1.1642249999999998</v>
      </c>
      <c r="J28" s="60">
        <v>2</v>
      </c>
      <c r="K28" s="57">
        <v>2</v>
      </c>
      <c r="L28" s="62" t="s">
        <v>42</v>
      </c>
    </row>
    <row r="29" spans="1:12" ht="22.5" customHeight="1" x14ac:dyDescent="0.2">
      <c r="A29" s="23">
        <v>25</v>
      </c>
      <c r="B29" s="14" t="s">
        <v>18</v>
      </c>
      <c r="C29" s="19">
        <v>8.4</v>
      </c>
      <c r="D29" s="70">
        <v>0.15</v>
      </c>
      <c r="E29" s="71">
        <v>1</v>
      </c>
      <c r="F29" s="72">
        <v>0.95</v>
      </c>
      <c r="G29" s="70">
        <v>1</v>
      </c>
      <c r="H29" s="72">
        <v>0.95</v>
      </c>
      <c r="I29" s="34">
        <v>1.1371500000000001</v>
      </c>
      <c r="J29" s="60">
        <v>2</v>
      </c>
      <c r="K29" s="57">
        <v>2</v>
      </c>
      <c r="L29" s="62" t="s">
        <v>42</v>
      </c>
    </row>
    <row r="30" spans="1:12" ht="22.5" customHeight="1" x14ac:dyDescent="0.2">
      <c r="A30" s="23">
        <v>26</v>
      </c>
      <c r="B30" s="14" t="s">
        <v>18</v>
      </c>
      <c r="C30" s="19">
        <v>7.43</v>
      </c>
      <c r="D30" s="70">
        <v>0.15</v>
      </c>
      <c r="E30" s="71">
        <v>1</v>
      </c>
      <c r="F30" s="72">
        <v>0.95</v>
      </c>
      <c r="G30" s="70">
        <v>1</v>
      </c>
      <c r="H30" s="72">
        <v>0.95</v>
      </c>
      <c r="I30" s="34">
        <v>1.00583625</v>
      </c>
      <c r="J30" s="60">
        <v>2</v>
      </c>
      <c r="K30" s="57">
        <v>2</v>
      </c>
      <c r="L30" s="62" t="s">
        <v>42</v>
      </c>
    </row>
    <row r="31" spans="1:12" ht="22.5" customHeight="1" x14ac:dyDescent="0.2">
      <c r="A31" s="23">
        <v>27</v>
      </c>
      <c r="B31" s="14" t="s">
        <v>18</v>
      </c>
      <c r="C31" s="19">
        <v>6.68</v>
      </c>
      <c r="D31" s="70">
        <v>0.15</v>
      </c>
      <c r="E31" s="71">
        <v>1</v>
      </c>
      <c r="F31" s="72">
        <v>0.95</v>
      </c>
      <c r="G31" s="70">
        <v>1</v>
      </c>
      <c r="H31" s="72">
        <v>0.95</v>
      </c>
      <c r="I31" s="34">
        <v>0.90430499999999991</v>
      </c>
      <c r="J31" s="60">
        <v>2</v>
      </c>
      <c r="K31" s="57">
        <v>2</v>
      </c>
      <c r="L31" s="62" t="s">
        <v>42</v>
      </c>
    </row>
    <row r="32" spans="1:12" ht="22.5" customHeight="1" x14ac:dyDescent="0.2">
      <c r="A32" s="23">
        <v>28</v>
      </c>
      <c r="B32" s="14" t="s">
        <v>18</v>
      </c>
      <c r="C32" s="19">
        <v>5.48</v>
      </c>
      <c r="D32" s="70">
        <v>0.15</v>
      </c>
      <c r="E32" s="71">
        <v>1</v>
      </c>
      <c r="F32" s="72">
        <v>0.95</v>
      </c>
      <c r="G32" s="70">
        <v>1</v>
      </c>
      <c r="H32" s="72">
        <v>0.95</v>
      </c>
      <c r="I32" s="34">
        <v>0.74185500000000004</v>
      </c>
      <c r="J32" s="60">
        <v>2</v>
      </c>
      <c r="K32" s="57">
        <v>2</v>
      </c>
      <c r="L32" s="62" t="s">
        <v>42</v>
      </c>
    </row>
    <row r="33" spans="1:12" ht="22.5" customHeight="1" x14ac:dyDescent="0.2">
      <c r="A33" s="23">
        <v>29</v>
      </c>
      <c r="B33" s="14" t="s">
        <v>18</v>
      </c>
      <c r="C33" s="19">
        <v>32.770000000000003</v>
      </c>
      <c r="D33" s="70">
        <v>0.15</v>
      </c>
      <c r="E33" s="71">
        <v>1</v>
      </c>
      <c r="F33" s="72">
        <v>0.95</v>
      </c>
      <c r="G33" s="70">
        <v>1</v>
      </c>
      <c r="H33" s="72">
        <v>0.95</v>
      </c>
      <c r="I33" s="34">
        <v>4.4362387500000002</v>
      </c>
      <c r="J33" s="60">
        <v>7</v>
      </c>
      <c r="K33" s="57">
        <v>7</v>
      </c>
      <c r="L33" s="62" t="s">
        <v>42</v>
      </c>
    </row>
    <row r="34" spans="1:12" ht="22.5" customHeight="1" x14ac:dyDescent="0.2">
      <c r="A34" s="23">
        <v>30</v>
      </c>
      <c r="B34" s="14" t="s">
        <v>18</v>
      </c>
      <c r="C34" s="19">
        <v>6.08</v>
      </c>
      <c r="D34" s="70">
        <v>0.15</v>
      </c>
      <c r="E34" s="71">
        <v>1</v>
      </c>
      <c r="F34" s="72">
        <v>0.95</v>
      </c>
      <c r="G34" s="70">
        <v>1</v>
      </c>
      <c r="H34" s="72">
        <v>0.95</v>
      </c>
      <c r="I34" s="34">
        <v>0.82308000000000003</v>
      </c>
      <c r="J34" s="60">
        <v>2</v>
      </c>
      <c r="K34" s="57">
        <v>2</v>
      </c>
      <c r="L34" s="62" t="s">
        <v>42</v>
      </c>
    </row>
    <row r="35" spans="1:12" ht="22.5" customHeight="1" x14ac:dyDescent="0.2">
      <c r="A35" s="23">
        <v>31</v>
      </c>
      <c r="B35" s="14" t="s">
        <v>18</v>
      </c>
      <c r="C35" s="19">
        <v>5.94</v>
      </c>
      <c r="D35" s="70">
        <v>0.15</v>
      </c>
      <c r="E35" s="71">
        <v>1</v>
      </c>
      <c r="F35" s="72">
        <v>0.95</v>
      </c>
      <c r="G35" s="70">
        <v>1</v>
      </c>
      <c r="H35" s="72">
        <v>0.95</v>
      </c>
      <c r="I35" s="34">
        <v>0.8041275</v>
      </c>
      <c r="J35" s="60">
        <v>2</v>
      </c>
      <c r="K35" s="57">
        <v>2</v>
      </c>
      <c r="L35" s="62" t="s">
        <v>42</v>
      </c>
    </row>
    <row r="36" spans="1:12" ht="22.5" customHeight="1" x14ac:dyDescent="0.2">
      <c r="A36" s="23">
        <v>32</v>
      </c>
      <c r="B36" s="14" t="s">
        <v>18</v>
      </c>
      <c r="C36" s="19">
        <v>7.31</v>
      </c>
      <c r="D36" s="70">
        <v>0.15</v>
      </c>
      <c r="E36" s="71">
        <v>1</v>
      </c>
      <c r="F36" s="72">
        <v>0.95</v>
      </c>
      <c r="G36" s="70">
        <v>1</v>
      </c>
      <c r="H36" s="72">
        <v>0.95</v>
      </c>
      <c r="I36" s="34">
        <v>0.98959124999999992</v>
      </c>
      <c r="J36" s="60">
        <v>2</v>
      </c>
      <c r="K36" s="57">
        <v>2</v>
      </c>
      <c r="L36" s="62" t="s">
        <v>42</v>
      </c>
    </row>
    <row r="37" spans="1:12" ht="22.5" customHeight="1" x14ac:dyDescent="0.2">
      <c r="A37" s="23">
        <v>33</v>
      </c>
      <c r="B37" s="14" t="s">
        <v>18</v>
      </c>
      <c r="C37" s="19">
        <v>8.6</v>
      </c>
      <c r="D37" s="70">
        <v>0.15</v>
      </c>
      <c r="E37" s="71">
        <v>1</v>
      </c>
      <c r="F37" s="72">
        <v>0.95</v>
      </c>
      <c r="G37" s="70">
        <v>1</v>
      </c>
      <c r="H37" s="72">
        <v>0.95</v>
      </c>
      <c r="I37" s="34">
        <v>1.1642249999999998</v>
      </c>
      <c r="J37" s="60">
        <v>2</v>
      </c>
      <c r="K37" s="57">
        <v>2</v>
      </c>
      <c r="L37" s="62" t="s">
        <v>42</v>
      </c>
    </row>
    <row r="38" spans="1:12" ht="22.5" customHeight="1" x14ac:dyDescent="0.2">
      <c r="A38" s="23">
        <v>4</v>
      </c>
      <c r="B38" s="14" t="s">
        <v>14</v>
      </c>
      <c r="C38" s="19">
        <v>44.23</v>
      </c>
      <c r="D38" s="70">
        <v>1</v>
      </c>
      <c r="E38" s="71">
        <v>1</v>
      </c>
      <c r="F38" s="72">
        <v>1</v>
      </c>
      <c r="G38" s="70">
        <v>1</v>
      </c>
      <c r="H38" s="72">
        <v>1</v>
      </c>
      <c r="I38" s="34">
        <v>44.23</v>
      </c>
      <c r="J38" s="60">
        <v>57</v>
      </c>
      <c r="K38" s="63" t="s">
        <v>42</v>
      </c>
      <c r="L38" s="58">
        <v>57</v>
      </c>
    </row>
    <row r="39" spans="1:12" ht="22.5" customHeight="1" x14ac:dyDescent="0.2">
      <c r="A39" s="23">
        <v>5</v>
      </c>
      <c r="B39" s="14" t="s">
        <v>16</v>
      </c>
      <c r="C39" s="19">
        <v>1.23</v>
      </c>
      <c r="D39" s="70">
        <v>1</v>
      </c>
      <c r="E39" s="71">
        <v>1</v>
      </c>
      <c r="F39" s="72">
        <v>1</v>
      </c>
      <c r="G39" s="70">
        <v>1</v>
      </c>
      <c r="H39" s="72">
        <v>0.95</v>
      </c>
      <c r="I39" s="34">
        <v>1.1684999999999999</v>
      </c>
      <c r="J39" s="60">
        <v>2</v>
      </c>
      <c r="K39" s="63" t="s">
        <v>42</v>
      </c>
      <c r="L39" s="58">
        <v>2</v>
      </c>
    </row>
    <row r="40" spans="1:12" ht="22.5" customHeight="1" x14ac:dyDescent="0.2">
      <c r="A40" s="23">
        <v>10</v>
      </c>
      <c r="B40" s="14" t="s">
        <v>14</v>
      </c>
      <c r="C40" s="19">
        <v>45.85</v>
      </c>
      <c r="D40" s="70">
        <v>1</v>
      </c>
      <c r="E40" s="71">
        <v>1</v>
      </c>
      <c r="F40" s="72">
        <v>1</v>
      </c>
      <c r="G40" s="70">
        <v>1</v>
      </c>
      <c r="H40" s="72">
        <v>1.02</v>
      </c>
      <c r="I40" s="34">
        <v>46.767000000000003</v>
      </c>
      <c r="J40" s="60">
        <v>60</v>
      </c>
      <c r="K40" s="63" t="s">
        <v>42</v>
      </c>
      <c r="L40" s="58">
        <v>60</v>
      </c>
    </row>
    <row r="41" spans="1:12" ht="22.5" customHeight="1" x14ac:dyDescent="0.2">
      <c r="A41" s="23">
        <v>15</v>
      </c>
      <c r="B41" s="14" t="s">
        <v>14</v>
      </c>
      <c r="C41" s="19">
        <v>42.65</v>
      </c>
      <c r="D41" s="70">
        <v>1</v>
      </c>
      <c r="E41" s="71">
        <v>1</v>
      </c>
      <c r="F41" s="72">
        <v>1</v>
      </c>
      <c r="G41" s="70">
        <v>0.98</v>
      </c>
      <c r="H41" s="72">
        <v>1.02</v>
      </c>
      <c r="I41" s="34">
        <v>42.632939999999998</v>
      </c>
      <c r="J41" s="60">
        <v>55</v>
      </c>
      <c r="K41" s="63" t="s">
        <v>42</v>
      </c>
      <c r="L41" s="58">
        <v>55</v>
      </c>
    </row>
    <row r="42" spans="1:12" ht="22.5" customHeight="1" x14ac:dyDescent="0.2">
      <c r="A42" s="23">
        <v>20</v>
      </c>
      <c r="B42" s="14" t="s">
        <v>14</v>
      </c>
      <c r="C42" s="19">
        <v>40.19</v>
      </c>
      <c r="D42" s="70">
        <v>1</v>
      </c>
      <c r="E42" s="71">
        <v>1</v>
      </c>
      <c r="F42" s="72">
        <v>1</v>
      </c>
      <c r="G42" s="70">
        <v>0.96</v>
      </c>
      <c r="H42" s="72">
        <v>1.0249999999999999</v>
      </c>
      <c r="I42" s="34">
        <v>39.546959999999991</v>
      </c>
      <c r="J42" s="76">
        <v>55</v>
      </c>
      <c r="K42" s="63" t="s">
        <v>42</v>
      </c>
      <c r="L42" s="79">
        <v>55</v>
      </c>
    </row>
    <row r="43" spans="1:12" ht="22.5" customHeight="1" x14ac:dyDescent="0.2">
      <c r="A43" s="23">
        <v>20</v>
      </c>
      <c r="B43" s="14" t="s">
        <v>17</v>
      </c>
      <c r="C43" s="19">
        <v>3.6</v>
      </c>
      <c r="D43" s="70">
        <v>1</v>
      </c>
      <c r="E43" s="71">
        <v>1</v>
      </c>
      <c r="F43" s="72">
        <v>0.9</v>
      </c>
      <c r="G43" s="70">
        <v>0.96</v>
      </c>
      <c r="H43" s="72">
        <v>1.0249999999999999</v>
      </c>
      <c r="I43" s="34">
        <v>3.1881599999999999</v>
      </c>
      <c r="J43" s="76"/>
      <c r="K43" s="63"/>
      <c r="L43" s="79"/>
    </row>
    <row r="44" spans="1:12" ht="22.5" customHeight="1" x14ac:dyDescent="0.2">
      <c r="A44" s="23">
        <v>34</v>
      </c>
      <c r="B44" s="14" t="s">
        <v>18</v>
      </c>
      <c r="C44" s="19">
        <v>6.23</v>
      </c>
      <c r="D44" s="70">
        <v>0.15</v>
      </c>
      <c r="E44" s="71">
        <v>1</v>
      </c>
      <c r="F44" s="72">
        <v>0.95</v>
      </c>
      <c r="G44" s="70">
        <v>1</v>
      </c>
      <c r="H44" s="72">
        <v>0.95</v>
      </c>
      <c r="I44" s="34">
        <v>0.84338625</v>
      </c>
      <c r="J44" s="60">
        <v>2</v>
      </c>
      <c r="K44" s="63" t="s">
        <v>42</v>
      </c>
      <c r="L44" s="58">
        <v>2</v>
      </c>
    </row>
    <row r="45" spans="1:12" ht="22.5" customHeight="1" x14ac:dyDescent="0.2">
      <c r="A45" s="23">
        <v>35</v>
      </c>
      <c r="B45" s="14" t="s">
        <v>18</v>
      </c>
      <c r="C45" s="19">
        <v>4.87</v>
      </c>
      <c r="D45" s="70">
        <v>0.15</v>
      </c>
      <c r="E45" s="71">
        <v>1</v>
      </c>
      <c r="F45" s="72">
        <v>0.95</v>
      </c>
      <c r="G45" s="70">
        <v>1</v>
      </c>
      <c r="H45" s="72">
        <v>0.95</v>
      </c>
      <c r="I45" s="34">
        <v>0.65927625000000001</v>
      </c>
      <c r="J45" s="60">
        <v>2</v>
      </c>
      <c r="K45" s="63" t="s">
        <v>42</v>
      </c>
      <c r="L45" s="58">
        <v>2</v>
      </c>
    </row>
    <row r="46" spans="1:12" ht="22.5" customHeight="1" x14ac:dyDescent="0.2">
      <c r="A46" s="23">
        <v>36</v>
      </c>
      <c r="B46" s="14" t="s">
        <v>18</v>
      </c>
      <c r="C46" s="19">
        <v>7.43</v>
      </c>
      <c r="D46" s="70">
        <v>0.15</v>
      </c>
      <c r="E46" s="71">
        <v>1</v>
      </c>
      <c r="F46" s="72">
        <v>0.95</v>
      </c>
      <c r="G46" s="70">
        <v>1</v>
      </c>
      <c r="H46" s="72">
        <v>0.95</v>
      </c>
      <c r="I46" s="34">
        <v>1.00583625</v>
      </c>
      <c r="J46" s="60">
        <v>2</v>
      </c>
      <c r="K46" s="63" t="s">
        <v>42</v>
      </c>
      <c r="L46" s="58">
        <v>2</v>
      </c>
    </row>
    <row r="47" spans="1:12" ht="22.5" customHeight="1" x14ac:dyDescent="0.2">
      <c r="A47" s="23">
        <v>37</v>
      </c>
      <c r="B47" s="14" t="s">
        <v>18</v>
      </c>
      <c r="C47" s="19">
        <v>8.23</v>
      </c>
      <c r="D47" s="70">
        <v>0.15</v>
      </c>
      <c r="E47" s="71">
        <v>1</v>
      </c>
      <c r="F47" s="72">
        <v>0.95</v>
      </c>
      <c r="G47" s="70">
        <v>1</v>
      </c>
      <c r="H47" s="72">
        <v>0.95</v>
      </c>
      <c r="I47" s="34">
        <v>1.1141362500000001</v>
      </c>
      <c r="J47" s="60">
        <v>2</v>
      </c>
      <c r="K47" s="63" t="s">
        <v>42</v>
      </c>
      <c r="L47" s="58">
        <v>2</v>
      </c>
    </row>
    <row r="48" spans="1:12" ht="22.5" customHeight="1" x14ac:dyDescent="0.2">
      <c r="A48" s="23">
        <v>38</v>
      </c>
      <c r="B48" s="14" t="s">
        <v>18</v>
      </c>
      <c r="C48" s="19">
        <v>8.48</v>
      </c>
      <c r="D48" s="70">
        <v>0.15</v>
      </c>
      <c r="E48" s="71">
        <v>1</v>
      </c>
      <c r="F48" s="72">
        <v>0.95</v>
      </c>
      <c r="G48" s="70">
        <v>1</v>
      </c>
      <c r="H48" s="72">
        <v>0.95</v>
      </c>
      <c r="I48" s="34">
        <v>1.14798</v>
      </c>
      <c r="J48" s="60">
        <v>2</v>
      </c>
      <c r="K48" s="63" t="s">
        <v>42</v>
      </c>
      <c r="L48" s="58">
        <v>2</v>
      </c>
    </row>
    <row r="49" spans="1:12" ht="22.5" customHeight="1" x14ac:dyDescent="0.2">
      <c r="A49" s="23">
        <v>39</v>
      </c>
      <c r="B49" s="14" t="s">
        <v>18</v>
      </c>
      <c r="C49" s="19">
        <v>2.04</v>
      </c>
      <c r="D49" s="70">
        <v>0.15</v>
      </c>
      <c r="E49" s="71">
        <v>1</v>
      </c>
      <c r="F49" s="72">
        <v>0.95</v>
      </c>
      <c r="G49" s="70">
        <v>1</v>
      </c>
      <c r="H49" s="72">
        <v>0.95</v>
      </c>
      <c r="I49" s="34">
        <v>0.27616499999999999</v>
      </c>
      <c r="J49" s="60">
        <v>1</v>
      </c>
      <c r="K49" s="63" t="s">
        <v>42</v>
      </c>
      <c r="L49" s="58">
        <v>1</v>
      </c>
    </row>
    <row r="50" spans="1:12" ht="22.5" customHeight="1" thickBot="1" x14ac:dyDescent="0.25">
      <c r="A50" s="21">
        <v>40</v>
      </c>
      <c r="B50" s="16" t="s">
        <v>18</v>
      </c>
      <c r="C50" s="20">
        <v>8.6300000000000008</v>
      </c>
      <c r="D50" s="73">
        <v>0.15</v>
      </c>
      <c r="E50" s="74">
        <v>1</v>
      </c>
      <c r="F50" s="75">
        <v>0.95</v>
      </c>
      <c r="G50" s="73">
        <v>1</v>
      </c>
      <c r="H50" s="75">
        <v>0.95</v>
      </c>
      <c r="I50" s="35">
        <v>1.16828625</v>
      </c>
      <c r="J50" s="66">
        <v>2</v>
      </c>
      <c r="K50" s="64" t="s">
        <v>42</v>
      </c>
      <c r="L50" s="59">
        <v>2</v>
      </c>
    </row>
    <row r="51" spans="1:12" ht="18.75" customHeight="1" x14ac:dyDescent="0.2"/>
    <row r="52" spans="1:12" ht="18.75" customHeight="1" x14ac:dyDescent="0.2">
      <c r="B52" s="50" t="s">
        <v>20</v>
      </c>
      <c r="C52" s="2">
        <v>1000</v>
      </c>
      <c r="D52" s="78" t="s">
        <v>21</v>
      </c>
      <c r="E52" s="78"/>
      <c r="H52" s="1" t="s">
        <v>19</v>
      </c>
      <c r="I52" s="36">
        <f>SUM(I6:I50)</f>
        <v>760.90988399999992</v>
      </c>
      <c r="J52" s="55">
        <f>SUM(J6:J50)</f>
        <v>1000</v>
      </c>
      <c r="K52" s="55">
        <f t="shared" ref="K52:L52" si="0">SUM(K6:K50)</f>
        <v>758</v>
      </c>
      <c r="L52" s="55">
        <f t="shared" si="0"/>
        <v>242</v>
      </c>
    </row>
    <row r="53" spans="1:12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</row>
    <row r="54" spans="1:12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8"/>
      <c r="K54" s="48"/>
      <c r="L54" s="48"/>
    </row>
    <row r="55" spans="1:12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8"/>
      <c r="K55" s="48"/>
      <c r="L55" s="48"/>
    </row>
    <row r="56" spans="1:12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</row>
    <row r="57" spans="1:12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1:12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1:12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</row>
  </sheetData>
  <sortState ref="A7:L50">
    <sortCondition ref="A6:A50"/>
  </sortState>
  <mergeCells count="14">
    <mergeCell ref="D3:F3"/>
    <mergeCell ref="G3:H3"/>
    <mergeCell ref="A1:L1"/>
    <mergeCell ref="L42:L43"/>
    <mergeCell ref="J23:J24"/>
    <mergeCell ref="K23:K24"/>
    <mergeCell ref="J21:J22"/>
    <mergeCell ref="K21:K22"/>
    <mergeCell ref="J19:J20"/>
    <mergeCell ref="J17:J18"/>
    <mergeCell ref="K17:K18"/>
    <mergeCell ref="K19:K20"/>
    <mergeCell ref="D52:E52"/>
    <mergeCell ref="J42:J43"/>
  </mergeCells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4" zoomScale="310" zoomScaleNormal="310" workbookViewId="0">
      <selection activeCell="G45" sqref="G45"/>
    </sheetView>
  </sheetViews>
  <sheetFormatPr baseColWidth="10" defaultColWidth="11.42578125" defaultRowHeight="13.5" x14ac:dyDescent="0.2"/>
  <cols>
    <col min="1" max="1" width="6.42578125" style="1" customWidth="1"/>
    <col min="2" max="2" width="12.85546875" style="1" customWidth="1"/>
    <col min="3" max="3" width="10" style="1" customWidth="1"/>
    <col min="4" max="8" width="4.7109375" style="1" customWidth="1"/>
    <col min="9" max="9" width="8.85546875" style="1" bestFit="1" customWidth="1"/>
    <col min="10" max="10" width="8.7109375" style="1" bestFit="1" customWidth="1"/>
    <col min="11" max="16384" width="11.42578125" style="1"/>
  </cols>
  <sheetData>
    <row r="1" spans="1:10" ht="20.25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4.25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4.25" thickBot="1" x14ac:dyDescent="0.25">
      <c r="D3" s="84" t="s">
        <v>3</v>
      </c>
      <c r="E3" s="85"/>
      <c r="F3" s="86"/>
      <c r="G3" s="84" t="s">
        <v>7</v>
      </c>
      <c r="H3" s="87"/>
    </row>
    <row r="4" spans="1:10" s="105" customFormat="1" ht="21.75" thickBot="1" x14ac:dyDescent="0.25">
      <c r="A4" s="98" t="s">
        <v>11</v>
      </c>
      <c r="B4" s="99" t="s">
        <v>1</v>
      </c>
      <c r="C4" s="100" t="s">
        <v>2</v>
      </c>
      <c r="D4" s="101" t="s">
        <v>4</v>
      </c>
      <c r="E4" s="102" t="s">
        <v>5</v>
      </c>
      <c r="F4" s="103" t="s">
        <v>6</v>
      </c>
      <c r="G4" s="101" t="s">
        <v>8</v>
      </c>
      <c r="H4" s="104" t="s">
        <v>12</v>
      </c>
      <c r="I4" s="98" t="s">
        <v>9</v>
      </c>
      <c r="J4" s="100" t="s">
        <v>10</v>
      </c>
    </row>
    <row r="5" spans="1:10" ht="14.2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</row>
    <row r="6" spans="1:10" ht="17.25" customHeight="1" x14ac:dyDescent="0.2">
      <c r="A6" s="22">
        <v>1</v>
      </c>
      <c r="B6" s="12" t="s">
        <v>13</v>
      </c>
      <c r="C6" s="95">
        <v>27.81</v>
      </c>
      <c r="D6" s="109">
        <v>1</v>
      </c>
      <c r="E6" s="110">
        <v>1</v>
      </c>
      <c r="F6" s="111">
        <f>1</f>
        <v>1</v>
      </c>
      <c r="G6" s="109">
        <v>1</v>
      </c>
      <c r="H6" s="115">
        <v>1</v>
      </c>
      <c r="I6" s="106">
        <f>(D6*E6*F6*G6*H6)*C6</f>
        <v>27.81</v>
      </c>
      <c r="J6" s="13">
        <f t="shared" ref="J6:J50" si="0">ROUND((I6/$I$52)*$C$52,0)</f>
        <v>37</v>
      </c>
    </row>
    <row r="7" spans="1:10" ht="17.25" customHeight="1" x14ac:dyDescent="0.2">
      <c r="A7" s="23">
        <v>2</v>
      </c>
      <c r="B7" s="14" t="s">
        <v>14</v>
      </c>
      <c r="C7" s="96">
        <v>30.98</v>
      </c>
      <c r="D7" s="112">
        <v>1</v>
      </c>
      <c r="E7" s="113">
        <v>1</v>
      </c>
      <c r="F7" s="114">
        <v>1</v>
      </c>
      <c r="G7" s="112">
        <v>1</v>
      </c>
      <c r="H7" s="116">
        <v>1</v>
      </c>
      <c r="I7" s="107">
        <f>(D7*E7*F7*G7*H7)*C7</f>
        <v>30.98</v>
      </c>
      <c r="J7" s="15">
        <f t="shared" si="0"/>
        <v>41</v>
      </c>
    </row>
    <row r="8" spans="1:10" ht="17.25" customHeight="1" x14ac:dyDescent="0.2">
      <c r="A8" s="23">
        <v>3</v>
      </c>
      <c r="B8" s="14" t="s">
        <v>15</v>
      </c>
      <c r="C8" s="96">
        <v>83.9</v>
      </c>
      <c r="D8" s="112">
        <v>1</v>
      </c>
      <c r="E8" s="113">
        <v>1</v>
      </c>
      <c r="F8" s="114">
        <v>1</v>
      </c>
      <c r="G8" s="112">
        <v>1</v>
      </c>
      <c r="H8" s="116">
        <v>1</v>
      </c>
      <c r="I8" s="107">
        <f t="shared" ref="I8:I50" si="1">(D8*E8*F8*G8*H8)*C8</f>
        <v>83.9</v>
      </c>
      <c r="J8" s="15">
        <f>ROUND((I8/$I$52)*$C$52,0)+1</f>
        <v>111</v>
      </c>
    </row>
    <row r="9" spans="1:10" ht="17.25" customHeight="1" x14ac:dyDescent="0.2">
      <c r="A9" s="23">
        <v>4</v>
      </c>
      <c r="B9" s="14" t="s">
        <v>14</v>
      </c>
      <c r="C9" s="96">
        <v>44.23</v>
      </c>
      <c r="D9" s="112">
        <v>1</v>
      </c>
      <c r="E9" s="113">
        <v>1</v>
      </c>
      <c r="F9" s="114">
        <v>1</v>
      </c>
      <c r="G9" s="112">
        <v>1</v>
      </c>
      <c r="H9" s="116">
        <v>1</v>
      </c>
      <c r="I9" s="107">
        <f t="shared" si="1"/>
        <v>44.23</v>
      </c>
      <c r="J9" s="15">
        <f>ROUND((I9/$I$52)*$C$52,0)+1</f>
        <v>59</v>
      </c>
    </row>
    <row r="10" spans="1:10" ht="17.25" customHeight="1" x14ac:dyDescent="0.2">
      <c r="A10" s="23">
        <v>5</v>
      </c>
      <c r="B10" s="14" t="s">
        <v>16</v>
      </c>
      <c r="C10" s="96">
        <v>1.23</v>
      </c>
      <c r="D10" s="112">
        <v>1</v>
      </c>
      <c r="E10" s="113">
        <v>1</v>
      </c>
      <c r="F10" s="114">
        <v>1</v>
      </c>
      <c r="G10" s="112">
        <v>1</v>
      </c>
      <c r="H10" s="119">
        <v>0.95</v>
      </c>
      <c r="I10" s="107">
        <f t="shared" si="1"/>
        <v>1.1684999999999999</v>
      </c>
      <c r="J10" s="15">
        <f t="shared" si="0"/>
        <v>2</v>
      </c>
    </row>
    <row r="11" spans="1:10" ht="17.25" customHeight="1" x14ac:dyDescent="0.2">
      <c r="A11" s="23">
        <v>6</v>
      </c>
      <c r="B11" s="14" t="s">
        <v>14</v>
      </c>
      <c r="C11" s="96">
        <v>27.55</v>
      </c>
      <c r="D11" s="112">
        <v>1</v>
      </c>
      <c r="E11" s="113">
        <v>1</v>
      </c>
      <c r="F11" s="114">
        <v>1</v>
      </c>
      <c r="G11" s="112">
        <v>1</v>
      </c>
      <c r="H11" s="119">
        <v>0.98</v>
      </c>
      <c r="I11" s="107">
        <f t="shared" si="1"/>
        <v>26.998999999999999</v>
      </c>
      <c r="J11" s="15">
        <f t="shared" si="0"/>
        <v>35</v>
      </c>
    </row>
    <row r="12" spans="1:10" ht="17.25" customHeight="1" x14ac:dyDescent="0.2">
      <c r="A12" s="23">
        <v>7</v>
      </c>
      <c r="B12" s="14" t="s">
        <v>14</v>
      </c>
      <c r="C12" s="96">
        <v>31.1</v>
      </c>
      <c r="D12" s="112">
        <v>1</v>
      </c>
      <c r="E12" s="113">
        <v>1</v>
      </c>
      <c r="F12" s="114">
        <v>1</v>
      </c>
      <c r="G12" s="112">
        <v>1</v>
      </c>
      <c r="H12" s="116">
        <v>1</v>
      </c>
      <c r="I12" s="107">
        <f t="shared" si="1"/>
        <v>31.1</v>
      </c>
      <c r="J12" s="15">
        <f t="shared" si="0"/>
        <v>41</v>
      </c>
    </row>
    <row r="13" spans="1:10" ht="17.25" customHeight="1" x14ac:dyDescent="0.2">
      <c r="A13" s="23">
        <v>8</v>
      </c>
      <c r="B13" s="14" t="s">
        <v>14</v>
      </c>
      <c r="C13" s="96">
        <v>41.96</v>
      </c>
      <c r="D13" s="112">
        <v>1</v>
      </c>
      <c r="E13" s="113">
        <v>1</v>
      </c>
      <c r="F13" s="114">
        <v>1</v>
      </c>
      <c r="G13" s="112">
        <v>1</v>
      </c>
      <c r="H13" s="125">
        <v>1.02</v>
      </c>
      <c r="I13" s="107">
        <f t="shared" si="1"/>
        <v>42.799199999999999</v>
      </c>
      <c r="J13" s="15">
        <f t="shared" si="0"/>
        <v>56</v>
      </c>
    </row>
    <row r="14" spans="1:10" ht="17.25" customHeight="1" x14ac:dyDescent="0.2">
      <c r="A14" s="23">
        <v>9</v>
      </c>
      <c r="B14" s="14" t="s">
        <v>14</v>
      </c>
      <c r="C14" s="96">
        <v>43.1</v>
      </c>
      <c r="D14" s="112">
        <v>1</v>
      </c>
      <c r="E14" s="113">
        <v>1</v>
      </c>
      <c r="F14" s="114">
        <v>1</v>
      </c>
      <c r="G14" s="112">
        <v>1</v>
      </c>
      <c r="H14" s="125">
        <v>1.02</v>
      </c>
      <c r="I14" s="107">
        <f t="shared" si="1"/>
        <v>43.962000000000003</v>
      </c>
      <c r="J14" s="15">
        <f>ROUND((I14/$I$52)*$C$52,0)+1</f>
        <v>59</v>
      </c>
    </row>
    <row r="15" spans="1:10" ht="17.25" customHeight="1" x14ac:dyDescent="0.2">
      <c r="A15" s="23">
        <v>10</v>
      </c>
      <c r="B15" s="14" t="s">
        <v>14</v>
      </c>
      <c r="C15" s="96">
        <v>45.85</v>
      </c>
      <c r="D15" s="112">
        <v>1</v>
      </c>
      <c r="E15" s="113">
        <v>1</v>
      </c>
      <c r="F15" s="114">
        <v>1</v>
      </c>
      <c r="G15" s="112">
        <v>1</v>
      </c>
      <c r="H15" s="125">
        <v>1.02</v>
      </c>
      <c r="I15" s="107">
        <f t="shared" si="1"/>
        <v>46.767000000000003</v>
      </c>
      <c r="J15" s="15">
        <f t="shared" si="0"/>
        <v>61</v>
      </c>
    </row>
    <row r="16" spans="1:10" ht="17.25" customHeight="1" x14ac:dyDescent="0.2">
      <c r="A16" s="23">
        <v>11</v>
      </c>
      <c r="B16" s="14" t="s">
        <v>14</v>
      </c>
      <c r="C16" s="96">
        <v>20.56</v>
      </c>
      <c r="D16" s="112">
        <v>1</v>
      </c>
      <c r="E16" s="113">
        <v>1</v>
      </c>
      <c r="F16" s="114">
        <v>1</v>
      </c>
      <c r="G16" s="120">
        <v>0.98</v>
      </c>
      <c r="H16" s="119">
        <v>0.99</v>
      </c>
      <c r="I16" s="107">
        <f t="shared" si="1"/>
        <v>19.947311999999997</v>
      </c>
      <c r="J16" s="15">
        <f t="shared" si="0"/>
        <v>26</v>
      </c>
    </row>
    <row r="17" spans="1:10" ht="17.25" customHeight="1" x14ac:dyDescent="0.2">
      <c r="A17" s="23">
        <v>12</v>
      </c>
      <c r="B17" s="14" t="s">
        <v>14</v>
      </c>
      <c r="C17" s="96">
        <v>33.200000000000003</v>
      </c>
      <c r="D17" s="112">
        <v>1</v>
      </c>
      <c r="E17" s="113">
        <v>1</v>
      </c>
      <c r="F17" s="114">
        <v>1</v>
      </c>
      <c r="G17" s="120">
        <v>0.98</v>
      </c>
      <c r="H17" s="116">
        <v>1</v>
      </c>
      <c r="I17" s="107">
        <f t="shared" si="1"/>
        <v>32.536000000000001</v>
      </c>
      <c r="J17" s="15">
        <f t="shared" si="0"/>
        <v>43</v>
      </c>
    </row>
    <row r="18" spans="1:10" ht="17.25" customHeight="1" x14ac:dyDescent="0.2">
      <c r="A18" s="23">
        <v>13</v>
      </c>
      <c r="B18" s="14" t="s">
        <v>14</v>
      </c>
      <c r="C18" s="96">
        <v>40.700000000000003</v>
      </c>
      <c r="D18" s="112">
        <v>1</v>
      </c>
      <c r="E18" s="113">
        <v>1</v>
      </c>
      <c r="F18" s="114">
        <v>1</v>
      </c>
      <c r="G18" s="120">
        <v>0.98</v>
      </c>
      <c r="H18" s="125">
        <v>1.03</v>
      </c>
      <c r="I18" s="107">
        <f t="shared" si="1"/>
        <v>41.082580000000007</v>
      </c>
      <c r="J18" s="15">
        <f t="shared" si="0"/>
        <v>54</v>
      </c>
    </row>
    <row r="19" spans="1:10" ht="17.25" customHeight="1" x14ac:dyDescent="0.2">
      <c r="A19" s="23">
        <v>14</v>
      </c>
      <c r="B19" s="14" t="s">
        <v>14</v>
      </c>
      <c r="C19" s="96">
        <v>39.979999999999997</v>
      </c>
      <c r="D19" s="112">
        <v>1</v>
      </c>
      <c r="E19" s="113">
        <v>1</v>
      </c>
      <c r="F19" s="114">
        <v>1</v>
      </c>
      <c r="G19" s="120">
        <v>0.98</v>
      </c>
      <c r="H19" s="125">
        <v>1.03</v>
      </c>
      <c r="I19" s="107">
        <f t="shared" si="1"/>
        <v>40.355812</v>
      </c>
      <c r="J19" s="15">
        <f t="shared" si="0"/>
        <v>53</v>
      </c>
    </row>
    <row r="20" spans="1:10" ht="17.25" customHeight="1" x14ac:dyDescent="0.2">
      <c r="A20" s="23">
        <v>15</v>
      </c>
      <c r="B20" s="14" t="s">
        <v>14</v>
      </c>
      <c r="C20" s="96">
        <v>42.65</v>
      </c>
      <c r="D20" s="112">
        <v>1</v>
      </c>
      <c r="E20" s="113">
        <v>1</v>
      </c>
      <c r="F20" s="114">
        <v>1</v>
      </c>
      <c r="G20" s="120">
        <v>0.98</v>
      </c>
      <c r="H20" s="125">
        <v>1.02</v>
      </c>
      <c r="I20" s="107">
        <f t="shared" si="1"/>
        <v>42.632939999999998</v>
      </c>
      <c r="J20" s="15">
        <f>ROUND((I20/$I$52)*$C$52,0)+1</f>
        <v>57</v>
      </c>
    </row>
    <row r="21" spans="1:10" ht="17.25" customHeight="1" x14ac:dyDescent="0.2">
      <c r="A21" s="23">
        <v>16</v>
      </c>
      <c r="B21" s="14" t="s">
        <v>14</v>
      </c>
      <c r="C21" s="96">
        <v>24.86</v>
      </c>
      <c r="D21" s="112">
        <v>1</v>
      </c>
      <c r="E21" s="113">
        <v>1</v>
      </c>
      <c r="F21" s="114">
        <v>1</v>
      </c>
      <c r="G21" s="120">
        <v>0.96</v>
      </c>
      <c r="H21" s="116">
        <v>1</v>
      </c>
      <c r="I21" s="107">
        <f t="shared" si="1"/>
        <v>23.865599999999997</v>
      </c>
      <c r="J21" s="15">
        <f t="shared" si="0"/>
        <v>31</v>
      </c>
    </row>
    <row r="22" spans="1:10" ht="17.25" customHeight="1" x14ac:dyDescent="0.2">
      <c r="A22" s="23"/>
      <c r="B22" s="14" t="s">
        <v>17</v>
      </c>
      <c r="C22" s="96">
        <v>3.85</v>
      </c>
      <c r="D22" s="112">
        <v>1</v>
      </c>
      <c r="E22" s="113">
        <v>1</v>
      </c>
      <c r="F22" s="121">
        <v>0.9</v>
      </c>
      <c r="G22" s="120">
        <v>0.96</v>
      </c>
      <c r="H22" s="116">
        <v>1</v>
      </c>
      <c r="I22" s="107">
        <f t="shared" si="1"/>
        <v>3.3264</v>
      </c>
      <c r="J22" s="15">
        <f t="shared" si="0"/>
        <v>4</v>
      </c>
    </row>
    <row r="23" spans="1:10" ht="17.25" customHeight="1" x14ac:dyDescent="0.2">
      <c r="A23" s="23">
        <v>17</v>
      </c>
      <c r="B23" s="14" t="s">
        <v>14</v>
      </c>
      <c r="C23" s="96">
        <v>30.46</v>
      </c>
      <c r="D23" s="112">
        <v>1</v>
      </c>
      <c r="E23" s="113">
        <v>1</v>
      </c>
      <c r="F23" s="114">
        <v>1</v>
      </c>
      <c r="G23" s="120">
        <v>0.96</v>
      </c>
      <c r="H23" s="116">
        <v>1</v>
      </c>
      <c r="I23" s="107">
        <f t="shared" si="1"/>
        <v>29.241599999999998</v>
      </c>
      <c r="J23" s="15">
        <f t="shared" si="0"/>
        <v>38</v>
      </c>
    </row>
    <row r="24" spans="1:10" ht="17.25" customHeight="1" x14ac:dyDescent="0.2">
      <c r="A24" s="23"/>
      <c r="B24" s="14" t="s">
        <v>17</v>
      </c>
      <c r="C24" s="96">
        <v>3.57</v>
      </c>
      <c r="D24" s="112">
        <v>1</v>
      </c>
      <c r="E24" s="113">
        <v>1</v>
      </c>
      <c r="F24" s="121">
        <v>0.9</v>
      </c>
      <c r="G24" s="120">
        <v>0.96</v>
      </c>
      <c r="H24" s="116">
        <v>1</v>
      </c>
      <c r="I24" s="107">
        <f t="shared" si="1"/>
        <v>3.0844799999999997</v>
      </c>
      <c r="J24" s="15">
        <f t="shared" si="0"/>
        <v>4</v>
      </c>
    </row>
    <row r="25" spans="1:10" ht="17.25" customHeight="1" x14ac:dyDescent="0.2">
      <c r="A25" s="23">
        <v>18</v>
      </c>
      <c r="B25" s="14" t="s">
        <v>14</v>
      </c>
      <c r="C25" s="96">
        <v>34.32</v>
      </c>
      <c r="D25" s="112">
        <v>1</v>
      </c>
      <c r="E25" s="113">
        <v>1</v>
      </c>
      <c r="F25" s="114">
        <v>1</v>
      </c>
      <c r="G25" s="120">
        <v>0.96</v>
      </c>
      <c r="H25" s="125">
        <v>1.03</v>
      </c>
      <c r="I25" s="107">
        <f t="shared" si="1"/>
        <v>33.935616000000003</v>
      </c>
      <c r="J25" s="15">
        <f t="shared" si="0"/>
        <v>45</v>
      </c>
    </row>
    <row r="26" spans="1:10" ht="17.25" customHeight="1" x14ac:dyDescent="0.2">
      <c r="A26" s="23"/>
      <c r="B26" s="14" t="s">
        <v>17</v>
      </c>
      <c r="C26" s="96">
        <v>6.49</v>
      </c>
      <c r="D26" s="112">
        <v>1</v>
      </c>
      <c r="E26" s="113">
        <v>1</v>
      </c>
      <c r="F26" s="121">
        <v>0.9</v>
      </c>
      <c r="G26" s="120">
        <v>0.96</v>
      </c>
      <c r="H26" s="125">
        <v>1.03</v>
      </c>
      <c r="I26" s="107">
        <f t="shared" si="1"/>
        <v>5.7755808000000002</v>
      </c>
      <c r="J26" s="15">
        <f t="shared" si="0"/>
        <v>8</v>
      </c>
    </row>
    <row r="27" spans="1:10" ht="17.25" customHeight="1" x14ac:dyDescent="0.2">
      <c r="A27" s="23">
        <v>19</v>
      </c>
      <c r="B27" s="14" t="s">
        <v>14</v>
      </c>
      <c r="C27" s="96">
        <v>39.47</v>
      </c>
      <c r="D27" s="112">
        <v>1</v>
      </c>
      <c r="E27" s="113">
        <v>1</v>
      </c>
      <c r="F27" s="114">
        <v>1</v>
      </c>
      <c r="G27" s="120">
        <v>0.96</v>
      </c>
      <c r="H27" s="125">
        <v>1.03</v>
      </c>
      <c r="I27" s="107">
        <f t="shared" si="1"/>
        <v>39.027935999999997</v>
      </c>
      <c r="J27" s="15">
        <f t="shared" si="0"/>
        <v>51</v>
      </c>
    </row>
    <row r="28" spans="1:10" ht="17.25" customHeight="1" x14ac:dyDescent="0.2">
      <c r="A28" s="23"/>
      <c r="B28" s="14" t="s">
        <v>17</v>
      </c>
      <c r="C28" s="96">
        <v>2.16</v>
      </c>
      <c r="D28" s="112">
        <v>1</v>
      </c>
      <c r="E28" s="113">
        <v>1</v>
      </c>
      <c r="F28" s="121">
        <v>0.9</v>
      </c>
      <c r="G28" s="120">
        <v>0.96</v>
      </c>
      <c r="H28" s="125">
        <v>1.03</v>
      </c>
      <c r="I28" s="107">
        <f t="shared" si="1"/>
        <v>1.9222272000000002</v>
      </c>
      <c r="J28" s="15">
        <f t="shared" si="0"/>
        <v>3</v>
      </c>
    </row>
    <row r="29" spans="1:10" ht="17.25" customHeight="1" x14ac:dyDescent="0.2">
      <c r="A29" s="23">
        <v>20</v>
      </c>
      <c r="B29" s="14" t="s">
        <v>14</v>
      </c>
      <c r="C29" s="96">
        <v>40.19</v>
      </c>
      <c r="D29" s="112">
        <v>1</v>
      </c>
      <c r="E29" s="113">
        <v>1</v>
      </c>
      <c r="F29" s="114">
        <v>1</v>
      </c>
      <c r="G29" s="120">
        <v>0.96</v>
      </c>
      <c r="H29" s="125">
        <v>1.0249999999999999</v>
      </c>
      <c r="I29" s="107">
        <f t="shared" si="1"/>
        <v>39.546959999999991</v>
      </c>
      <c r="J29" s="15">
        <f t="shared" si="0"/>
        <v>52</v>
      </c>
    </row>
    <row r="30" spans="1:10" ht="17.25" customHeight="1" x14ac:dyDescent="0.2">
      <c r="A30" s="23"/>
      <c r="B30" s="14" t="s">
        <v>17</v>
      </c>
      <c r="C30" s="96">
        <v>3.6</v>
      </c>
      <c r="D30" s="112">
        <v>1</v>
      </c>
      <c r="E30" s="113">
        <v>1</v>
      </c>
      <c r="F30" s="121">
        <v>0.9</v>
      </c>
      <c r="G30" s="120">
        <v>0.96</v>
      </c>
      <c r="H30" s="125">
        <v>1.0249999999999999</v>
      </c>
      <c r="I30" s="107">
        <f t="shared" si="1"/>
        <v>3.1881599999999999</v>
      </c>
      <c r="J30" s="15">
        <f t="shared" si="0"/>
        <v>4</v>
      </c>
    </row>
    <row r="31" spans="1:10" ht="17.25" customHeight="1" x14ac:dyDescent="0.2">
      <c r="A31" s="23">
        <v>21</v>
      </c>
      <c r="B31" s="14" t="s">
        <v>18</v>
      </c>
      <c r="C31" s="96">
        <v>2.57</v>
      </c>
      <c r="D31" s="120">
        <v>0.15</v>
      </c>
      <c r="E31" s="113">
        <v>1</v>
      </c>
      <c r="F31" s="121">
        <v>0.95</v>
      </c>
      <c r="G31" s="112">
        <v>1</v>
      </c>
      <c r="H31" s="119">
        <v>0.95</v>
      </c>
      <c r="I31" s="107">
        <f t="shared" si="1"/>
        <v>0.34791374999999997</v>
      </c>
      <c r="J31" s="15">
        <f>ROUND((I31/$I$52)*$C$52,0)+1</f>
        <v>1</v>
      </c>
    </row>
    <row r="32" spans="1:10" ht="17.25" customHeight="1" x14ac:dyDescent="0.2">
      <c r="A32" s="23">
        <v>22</v>
      </c>
      <c r="B32" s="14" t="s">
        <v>18</v>
      </c>
      <c r="C32" s="96">
        <v>7.26</v>
      </c>
      <c r="D32" s="120">
        <v>0.15</v>
      </c>
      <c r="E32" s="113">
        <v>1</v>
      </c>
      <c r="F32" s="121">
        <v>0.95</v>
      </c>
      <c r="G32" s="112">
        <v>1</v>
      </c>
      <c r="H32" s="119">
        <v>0.95</v>
      </c>
      <c r="I32" s="107">
        <f t="shared" si="1"/>
        <v>0.98282249999999993</v>
      </c>
      <c r="J32" s="15">
        <f t="shared" si="0"/>
        <v>1</v>
      </c>
    </row>
    <row r="33" spans="1:10" ht="17.25" customHeight="1" x14ac:dyDescent="0.2">
      <c r="A33" s="23">
        <v>23</v>
      </c>
      <c r="B33" s="14" t="s">
        <v>18</v>
      </c>
      <c r="C33" s="96">
        <v>7.45</v>
      </c>
      <c r="D33" s="120">
        <v>0.15</v>
      </c>
      <c r="E33" s="113">
        <v>1</v>
      </c>
      <c r="F33" s="121">
        <v>0.95</v>
      </c>
      <c r="G33" s="112">
        <v>1</v>
      </c>
      <c r="H33" s="119">
        <v>0.95</v>
      </c>
      <c r="I33" s="107">
        <f t="shared" si="1"/>
        <v>1.0085437500000001</v>
      </c>
      <c r="J33" s="15">
        <f t="shared" si="0"/>
        <v>1</v>
      </c>
    </row>
    <row r="34" spans="1:10" ht="17.25" customHeight="1" x14ac:dyDescent="0.2">
      <c r="A34" s="23">
        <v>24</v>
      </c>
      <c r="B34" s="14" t="s">
        <v>18</v>
      </c>
      <c r="C34" s="96">
        <v>8.6</v>
      </c>
      <c r="D34" s="120">
        <v>0.15</v>
      </c>
      <c r="E34" s="113">
        <v>1</v>
      </c>
      <c r="F34" s="121">
        <v>0.95</v>
      </c>
      <c r="G34" s="112">
        <v>1</v>
      </c>
      <c r="H34" s="119">
        <v>0.95</v>
      </c>
      <c r="I34" s="107">
        <f t="shared" si="1"/>
        <v>1.1642249999999998</v>
      </c>
      <c r="J34" s="15">
        <f>ROUND((I34/$I$52)*$C$52,0)-1</f>
        <v>1</v>
      </c>
    </row>
    <row r="35" spans="1:10" ht="17.25" customHeight="1" x14ac:dyDescent="0.2">
      <c r="A35" s="23">
        <v>25</v>
      </c>
      <c r="B35" s="14" t="s">
        <v>18</v>
      </c>
      <c r="C35" s="96">
        <v>8.4</v>
      </c>
      <c r="D35" s="120">
        <v>0.15</v>
      </c>
      <c r="E35" s="113">
        <v>1</v>
      </c>
      <c r="F35" s="121">
        <v>0.95</v>
      </c>
      <c r="G35" s="112">
        <v>1</v>
      </c>
      <c r="H35" s="119">
        <v>0.95</v>
      </c>
      <c r="I35" s="107">
        <f t="shared" si="1"/>
        <v>1.1371500000000001</v>
      </c>
      <c r="J35" s="15">
        <f t="shared" si="0"/>
        <v>1</v>
      </c>
    </row>
    <row r="36" spans="1:10" ht="17.25" customHeight="1" x14ac:dyDescent="0.2">
      <c r="A36" s="23">
        <v>26</v>
      </c>
      <c r="B36" s="14" t="s">
        <v>18</v>
      </c>
      <c r="C36" s="96">
        <v>7.43</v>
      </c>
      <c r="D36" s="120">
        <v>0.15</v>
      </c>
      <c r="E36" s="113">
        <v>1</v>
      </c>
      <c r="F36" s="121">
        <v>0.95</v>
      </c>
      <c r="G36" s="112">
        <v>1</v>
      </c>
      <c r="H36" s="119">
        <v>0.95</v>
      </c>
      <c r="I36" s="107">
        <f t="shared" si="1"/>
        <v>1.00583625</v>
      </c>
      <c r="J36" s="15">
        <f t="shared" si="0"/>
        <v>1</v>
      </c>
    </row>
    <row r="37" spans="1:10" ht="17.25" customHeight="1" x14ac:dyDescent="0.2">
      <c r="A37" s="23">
        <v>27</v>
      </c>
      <c r="B37" s="14" t="s">
        <v>18</v>
      </c>
      <c r="C37" s="96">
        <v>6.68</v>
      </c>
      <c r="D37" s="120">
        <v>0.15</v>
      </c>
      <c r="E37" s="113">
        <v>1</v>
      </c>
      <c r="F37" s="121">
        <v>0.95</v>
      </c>
      <c r="G37" s="112">
        <v>1</v>
      </c>
      <c r="H37" s="119">
        <v>0.95</v>
      </c>
      <c r="I37" s="107">
        <f t="shared" si="1"/>
        <v>0.90430499999999991</v>
      </c>
      <c r="J37" s="15">
        <f t="shared" si="0"/>
        <v>1</v>
      </c>
    </row>
    <row r="38" spans="1:10" ht="17.25" customHeight="1" x14ac:dyDescent="0.2">
      <c r="A38" s="23">
        <v>28</v>
      </c>
      <c r="B38" s="14" t="s">
        <v>18</v>
      </c>
      <c r="C38" s="96">
        <v>5.48</v>
      </c>
      <c r="D38" s="120">
        <v>0.15</v>
      </c>
      <c r="E38" s="113">
        <v>1</v>
      </c>
      <c r="F38" s="121">
        <v>0.95</v>
      </c>
      <c r="G38" s="112">
        <v>1</v>
      </c>
      <c r="H38" s="119">
        <v>0.95</v>
      </c>
      <c r="I38" s="107">
        <f t="shared" si="1"/>
        <v>0.74185500000000004</v>
      </c>
      <c r="J38" s="15">
        <f t="shared" si="0"/>
        <v>1</v>
      </c>
    </row>
    <row r="39" spans="1:10" ht="17.25" customHeight="1" x14ac:dyDescent="0.2">
      <c r="A39" s="23">
        <v>29</v>
      </c>
      <c r="B39" s="14" t="s">
        <v>18</v>
      </c>
      <c r="C39" s="96">
        <v>32.770000000000003</v>
      </c>
      <c r="D39" s="120">
        <v>0.15</v>
      </c>
      <c r="E39" s="113">
        <v>1</v>
      </c>
      <c r="F39" s="121">
        <v>0.95</v>
      </c>
      <c r="G39" s="112">
        <v>1</v>
      </c>
      <c r="H39" s="119">
        <v>0.95</v>
      </c>
      <c r="I39" s="107">
        <f t="shared" si="1"/>
        <v>4.4362387500000002</v>
      </c>
      <c r="J39" s="15">
        <f t="shared" si="0"/>
        <v>6</v>
      </c>
    </row>
    <row r="40" spans="1:10" ht="17.25" customHeight="1" x14ac:dyDescent="0.2">
      <c r="A40" s="23">
        <v>30</v>
      </c>
      <c r="B40" s="14" t="s">
        <v>18</v>
      </c>
      <c r="C40" s="96">
        <v>6.08</v>
      </c>
      <c r="D40" s="120">
        <v>0.15</v>
      </c>
      <c r="E40" s="113">
        <v>1</v>
      </c>
      <c r="F40" s="121">
        <v>0.95</v>
      </c>
      <c r="G40" s="112">
        <v>1</v>
      </c>
      <c r="H40" s="119">
        <v>0.95</v>
      </c>
      <c r="I40" s="107">
        <f t="shared" si="1"/>
        <v>0.82308000000000003</v>
      </c>
      <c r="J40" s="15">
        <f t="shared" si="0"/>
        <v>1</v>
      </c>
    </row>
    <row r="41" spans="1:10" ht="17.25" customHeight="1" x14ac:dyDescent="0.2">
      <c r="A41" s="23">
        <v>31</v>
      </c>
      <c r="B41" s="14" t="s">
        <v>18</v>
      </c>
      <c r="C41" s="96">
        <v>5.94</v>
      </c>
      <c r="D41" s="120">
        <v>0.15</v>
      </c>
      <c r="E41" s="113">
        <v>1</v>
      </c>
      <c r="F41" s="121">
        <v>0.95</v>
      </c>
      <c r="G41" s="112">
        <v>1</v>
      </c>
      <c r="H41" s="119">
        <v>0.95</v>
      </c>
      <c r="I41" s="107">
        <f t="shared" si="1"/>
        <v>0.8041275</v>
      </c>
      <c r="J41" s="15">
        <f t="shared" si="0"/>
        <v>1</v>
      </c>
    </row>
    <row r="42" spans="1:10" ht="17.25" customHeight="1" x14ac:dyDescent="0.2">
      <c r="A42" s="23">
        <v>32</v>
      </c>
      <c r="B42" s="14" t="s">
        <v>18</v>
      </c>
      <c r="C42" s="96">
        <v>7.31</v>
      </c>
      <c r="D42" s="120">
        <v>0.15</v>
      </c>
      <c r="E42" s="113">
        <v>1</v>
      </c>
      <c r="F42" s="121">
        <v>0.95</v>
      </c>
      <c r="G42" s="112">
        <v>1</v>
      </c>
      <c r="H42" s="119">
        <v>0.95</v>
      </c>
      <c r="I42" s="107">
        <f t="shared" si="1"/>
        <v>0.98959124999999992</v>
      </c>
      <c r="J42" s="15">
        <f t="shared" si="0"/>
        <v>1</v>
      </c>
    </row>
    <row r="43" spans="1:10" ht="17.25" customHeight="1" x14ac:dyDescent="0.2">
      <c r="A43" s="23">
        <v>33</v>
      </c>
      <c r="B43" s="14" t="s">
        <v>18</v>
      </c>
      <c r="C43" s="96">
        <v>8.6</v>
      </c>
      <c r="D43" s="120">
        <v>0.15</v>
      </c>
      <c r="E43" s="113">
        <v>1</v>
      </c>
      <c r="F43" s="121">
        <v>0.95</v>
      </c>
      <c r="G43" s="112">
        <v>1</v>
      </c>
      <c r="H43" s="119">
        <v>0.95</v>
      </c>
      <c r="I43" s="107">
        <f t="shared" si="1"/>
        <v>1.1642249999999998</v>
      </c>
      <c r="J43" s="15">
        <f>ROUND((I43/$I$52)*$C$52,0)-1</f>
        <v>1</v>
      </c>
    </row>
    <row r="44" spans="1:10" ht="17.25" customHeight="1" x14ac:dyDescent="0.2">
      <c r="A44" s="23">
        <v>34</v>
      </c>
      <c r="B44" s="14" t="s">
        <v>18</v>
      </c>
      <c r="C44" s="96">
        <v>6.23</v>
      </c>
      <c r="D44" s="120">
        <v>0.15</v>
      </c>
      <c r="E44" s="113">
        <v>1</v>
      </c>
      <c r="F44" s="121">
        <v>0.95</v>
      </c>
      <c r="G44" s="112">
        <v>1</v>
      </c>
      <c r="H44" s="119">
        <v>0.95</v>
      </c>
      <c r="I44" s="107">
        <f t="shared" si="1"/>
        <v>0.84338625</v>
      </c>
      <c r="J44" s="15">
        <f t="shared" si="0"/>
        <v>1</v>
      </c>
    </row>
    <row r="45" spans="1:10" ht="17.25" customHeight="1" x14ac:dyDescent="0.2">
      <c r="A45" s="23">
        <v>35</v>
      </c>
      <c r="B45" s="14" t="s">
        <v>18</v>
      </c>
      <c r="C45" s="96">
        <v>4.87</v>
      </c>
      <c r="D45" s="120">
        <v>0.15</v>
      </c>
      <c r="E45" s="113">
        <v>1</v>
      </c>
      <c r="F45" s="121">
        <v>0.95</v>
      </c>
      <c r="G45" s="112">
        <v>1</v>
      </c>
      <c r="H45" s="119">
        <v>0.95</v>
      </c>
      <c r="I45" s="107">
        <f t="shared" si="1"/>
        <v>0.65927625000000001</v>
      </c>
      <c r="J45" s="15">
        <f t="shared" si="0"/>
        <v>1</v>
      </c>
    </row>
    <row r="46" spans="1:10" ht="17.25" customHeight="1" x14ac:dyDescent="0.2">
      <c r="A46" s="23">
        <v>36</v>
      </c>
      <c r="B46" s="14" t="s">
        <v>18</v>
      </c>
      <c r="C46" s="96">
        <v>7.43</v>
      </c>
      <c r="D46" s="120">
        <v>0.15</v>
      </c>
      <c r="E46" s="113">
        <v>1</v>
      </c>
      <c r="F46" s="121">
        <v>0.95</v>
      </c>
      <c r="G46" s="112">
        <v>1</v>
      </c>
      <c r="H46" s="119">
        <v>0.95</v>
      </c>
      <c r="I46" s="107">
        <f t="shared" si="1"/>
        <v>1.00583625</v>
      </c>
      <c r="J46" s="15">
        <f t="shared" si="0"/>
        <v>1</v>
      </c>
    </row>
    <row r="47" spans="1:10" ht="17.25" customHeight="1" x14ac:dyDescent="0.2">
      <c r="A47" s="23">
        <v>37</v>
      </c>
      <c r="B47" s="14" t="s">
        <v>18</v>
      </c>
      <c r="C47" s="96">
        <v>8.23</v>
      </c>
      <c r="D47" s="120">
        <v>0.15</v>
      </c>
      <c r="E47" s="113">
        <v>1</v>
      </c>
      <c r="F47" s="121">
        <v>0.95</v>
      </c>
      <c r="G47" s="112">
        <v>1</v>
      </c>
      <c r="H47" s="119">
        <v>0.95</v>
      </c>
      <c r="I47" s="107">
        <f t="shared" si="1"/>
        <v>1.1141362500000001</v>
      </c>
      <c r="J47" s="15">
        <f t="shared" si="0"/>
        <v>1</v>
      </c>
    </row>
    <row r="48" spans="1:10" ht="17.25" customHeight="1" x14ac:dyDescent="0.2">
      <c r="A48" s="23">
        <v>38</v>
      </c>
      <c r="B48" s="14" t="s">
        <v>18</v>
      </c>
      <c r="C48" s="96">
        <v>8.48</v>
      </c>
      <c r="D48" s="120">
        <v>0.15</v>
      </c>
      <c r="E48" s="113">
        <v>1</v>
      </c>
      <c r="F48" s="121">
        <v>0.95</v>
      </c>
      <c r="G48" s="112">
        <v>1</v>
      </c>
      <c r="H48" s="119">
        <v>0.95</v>
      </c>
      <c r="I48" s="107">
        <f t="shared" si="1"/>
        <v>1.14798</v>
      </c>
      <c r="J48" s="15">
        <f>ROUND((I48/$I$52)*$C$52,0)-1</f>
        <v>1</v>
      </c>
    </row>
    <row r="49" spans="1:10" ht="17.25" customHeight="1" x14ac:dyDescent="0.2">
      <c r="A49" s="23">
        <v>39</v>
      </c>
      <c r="B49" s="14" t="s">
        <v>18</v>
      </c>
      <c r="C49" s="96">
        <v>2.04</v>
      </c>
      <c r="D49" s="120">
        <v>0.15</v>
      </c>
      <c r="E49" s="113">
        <v>1</v>
      </c>
      <c r="F49" s="121">
        <v>0.95</v>
      </c>
      <c r="G49" s="112">
        <v>1</v>
      </c>
      <c r="H49" s="119">
        <v>0.95</v>
      </c>
      <c r="I49" s="107">
        <f t="shared" si="1"/>
        <v>0.27616499999999999</v>
      </c>
      <c r="J49" s="15">
        <f>ROUND((I49/$I$52)*$C$52,0)+1</f>
        <v>1</v>
      </c>
    </row>
    <row r="50" spans="1:10" ht="17.25" customHeight="1" thickBot="1" x14ac:dyDescent="0.25">
      <c r="A50" s="21">
        <v>40</v>
      </c>
      <c r="B50" s="16" t="s">
        <v>18</v>
      </c>
      <c r="C50" s="97">
        <v>8.6300000000000008</v>
      </c>
      <c r="D50" s="123">
        <v>0.15</v>
      </c>
      <c r="E50" s="117">
        <v>1</v>
      </c>
      <c r="F50" s="122">
        <v>0.95</v>
      </c>
      <c r="G50" s="118">
        <v>1</v>
      </c>
      <c r="H50" s="124">
        <v>0.95</v>
      </c>
      <c r="I50" s="108">
        <f t="shared" si="1"/>
        <v>1.16828625</v>
      </c>
      <c r="J50" s="17">
        <f>ROUND((I50/$I$52)*$C$52,0)-1</f>
        <v>1</v>
      </c>
    </row>
    <row r="52" spans="1:10" x14ac:dyDescent="0.2">
      <c r="B52" s="37" t="s">
        <v>20</v>
      </c>
      <c r="C52" s="2">
        <f>1000</f>
        <v>1000</v>
      </c>
      <c r="D52" s="78" t="s">
        <v>21</v>
      </c>
      <c r="E52" s="78"/>
      <c r="H52" s="1" t="s">
        <v>19</v>
      </c>
      <c r="I52" s="36">
        <f>SUM(I6:I50)</f>
        <v>760.90988399999969</v>
      </c>
      <c r="J52" s="1">
        <f>SUM(J6:J50)</f>
        <v>1000</v>
      </c>
    </row>
  </sheetData>
  <mergeCells count="4">
    <mergeCell ref="D3:F3"/>
    <mergeCell ref="A1:J1"/>
    <mergeCell ref="G3:H3"/>
    <mergeCell ref="D52:E52"/>
  </mergeCells>
  <phoneticPr fontId="0" type="noConversion"/>
  <printOptions horizontalCentered="1"/>
  <pageMargins left="0.31496062992125984" right="0.31496062992125984" top="0.98425196850393704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workbookViewId="0">
      <selection activeCell="L38" sqref="L38"/>
    </sheetView>
  </sheetViews>
  <sheetFormatPr baseColWidth="10" defaultColWidth="11.42578125" defaultRowHeight="14.45" customHeight="1" x14ac:dyDescent="0.2"/>
  <cols>
    <col min="1" max="1" width="4.140625" style="1" bestFit="1" customWidth="1"/>
    <col min="2" max="2" width="12.85546875" style="1" customWidth="1"/>
    <col min="3" max="3" width="8.28515625" style="1" bestFit="1" customWidth="1"/>
    <col min="4" max="4" width="6.85546875" style="1" bestFit="1" customWidth="1"/>
    <col min="5" max="5" width="11.42578125" style="1"/>
    <col min="6" max="6" width="6.5703125" style="1" bestFit="1" customWidth="1"/>
    <col min="7" max="7" width="7" style="1" bestFit="1" customWidth="1"/>
    <col min="8" max="8" width="8.42578125" style="1" bestFit="1" customWidth="1"/>
    <col min="9" max="9" width="9" style="1" bestFit="1" customWidth="1"/>
    <col min="10" max="10" width="12.140625" style="1" customWidth="1"/>
    <col min="11" max="16384" width="11.42578125" style="1"/>
  </cols>
  <sheetData>
    <row r="1" spans="1:12" ht="14.45" customHeight="1" thickBot="1" x14ac:dyDescent="0.25">
      <c r="D1" s="84" t="s">
        <v>3</v>
      </c>
      <c r="E1" s="85"/>
      <c r="F1" s="86"/>
      <c r="G1" s="84" t="s">
        <v>7</v>
      </c>
      <c r="H1" s="87"/>
    </row>
    <row r="2" spans="1:12" s="10" customFormat="1" ht="34.15" customHeight="1" thickBot="1" x14ac:dyDescent="0.25">
      <c r="A2" s="3" t="s">
        <v>11</v>
      </c>
      <c r="B2" s="4" t="s">
        <v>1</v>
      </c>
      <c r="C2" s="5" t="s">
        <v>2</v>
      </c>
      <c r="D2" s="6" t="s">
        <v>4</v>
      </c>
      <c r="E2" s="7" t="s">
        <v>5</v>
      </c>
      <c r="F2" s="8" t="s">
        <v>6</v>
      </c>
      <c r="G2" s="6" t="s">
        <v>8</v>
      </c>
      <c r="H2" s="9" t="s">
        <v>12</v>
      </c>
      <c r="I2" s="3" t="s">
        <v>9</v>
      </c>
      <c r="J2" s="5" t="s">
        <v>10</v>
      </c>
    </row>
    <row r="3" spans="1:12" ht="3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2" ht="14.45" customHeight="1" x14ac:dyDescent="0.2">
      <c r="A4" s="22">
        <v>1</v>
      </c>
      <c r="B4" s="12" t="s">
        <v>13</v>
      </c>
      <c r="C4" s="18">
        <v>27.81</v>
      </c>
      <c r="D4" s="22">
        <v>1</v>
      </c>
      <c r="E4" s="24">
        <v>1</v>
      </c>
      <c r="F4" s="25">
        <f>1</f>
        <v>1</v>
      </c>
      <c r="G4" s="22">
        <v>1</v>
      </c>
      <c r="H4" s="26">
        <v>1</v>
      </c>
      <c r="I4" s="33">
        <f>(D4*E4*F4*G4*H4)*C4</f>
        <v>27.81</v>
      </c>
      <c r="J4" s="40">
        <f>ROUND((I4/$I$49)*$C$49,0)</f>
        <v>37</v>
      </c>
      <c r="K4" s="2"/>
      <c r="L4" s="2"/>
    </row>
    <row r="5" spans="1:12" ht="14.45" customHeight="1" x14ac:dyDescent="0.2">
      <c r="A5" s="23">
        <v>2</v>
      </c>
      <c r="B5" s="14" t="s">
        <v>14</v>
      </c>
      <c r="C5" s="19">
        <v>30.98</v>
      </c>
      <c r="D5" s="23">
        <v>1</v>
      </c>
      <c r="E5" s="27">
        <v>1</v>
      </c>
      <c r="F5" s="28">
        <v>1</v>
      </c>
      <c r="G5" s="23">
        <v>1</v>
      </c>
      <c r="H5" s="29">
        <v>1</v>
      </c>
      <c r="I5" s="34">
        <f>(D5*E5*F5*G5*H5)*C5</f>
        <v>30.98</v>
      </c>
      <c r="J5" s="41">
        <f>ROUND((I5/$I$49)*$C$49,0)-1</f>
        <v>40</v>
      </c>
      <c r="K5" s="2"/>
      <c r="L5" s="2"/>
    </row>
    <row r="6" spans="1:12" ht="14.45" customHeight="1" x14ac:dyDescent="0.2">
      <c r="A6" s="23">
        <v>3</v>
      </c>
      <c r="B6" s="14" t="s">
        <v>15</v>
      </c>
      <c r="C6" s="19">
        <v>83.9</v>
      </c>
      <c r="D6" s="23">
        <v>1</v>
      </c>
      <c r="E6" s="27">
        <v>1</v>
      </c>
      <c r="F6" s="28">
        <v>1</v>
      </c>
      <c r="G6" s="23">
        <v>1</v>
      </c>
      <c r="H6" s="29">
        <v>1</v>
      </c>
      <c r="I6" s="34">
        <f t="shared" ref="I6:I48" si="0">(D6*E6*F6*G6*H6)*C6</f>
        <v>83.9</v>
      </c>
      <c r="J6" s="44">
        <f>ROUND((I6/$I$49)*$C$49,0)</f>
        <v>110</v>
      </c>
      <c r="K6" s="2"/>
      <c r="L6" s="2"/>
    </row>
    <row r="7" spans="1:12" ht="14.45" customHeight="1" x14ac:dyDescent="0.2">
      <c r="A7" s="23">
        <v>4</v>
      </c>
      <c r="B7" s="14" t="s">
        <v>14</v>
      </c>
      <c r="C7" s="19">
        <v>44.23</v>
      </c>
      <c r="D7" s="23">
        <v>1</v>
      </c>
      <c r="E7" s="27">
        <v>1</v>
      </c>
      <c r="F7" s="28">
        <v>1</v>
      </c>
      <c r="G7" s="23">
        <v>1</v>
      </c>
      <c r="H7" s="29">
        <v>1</v>
      </c>
      <c r="I7" s="34">
        <f t="shared" si="0"/>
        <v>44.23</v>
      </c>
      <c r="J7" s="41">
        <f>ROUND((I7/$I$49)*$C$49,0)-1</f>
        <v>57</v>
      </c>
      <c r="K7" s="2"/>
      <c r="L7" s="2"/>
    </row>
    <row r="8" spans="1:12" ht="14.45" customHeight="1" x14ac:dyDescent="0.2">
      <c r="A8" s="23">
        <v>5</v>
      </c>
      <c r="B8" s="14" t="s">
        <v>16</v>
      </c>
      <c r="C8" s="19">
        <v>1.23</v>
      </c>
      <c r="D8" s="23">
        <v>1</v>
      </c>
      <c r="E8" s="27">
        <v>1</v>
      </c>
      <c r="F8" s="28">
        <v>1</v>
      </c>
      <c r="G8" s="23">
        <v>1</v>
      </c>
      <c r="H8" s="29">
        <v>0.95</v>
      </c>
      <c r="I8" s="34">
        <f t="shared" si="0"/>
        <v>1.1684999999999999</v>
      </c>
      <c r="J8" s="42">
        <f>ROUND((I8/$I$49)*$C$49,0)</f>
        <v>2</v>
      </c>
      <c r="K8" s="2"/>
      <c r="L8" s="2"/>
    </row>
    <row r="9" spans="1:12" ht="14.45" customHeight="1" x14ac:dyDescent="0.2">
      <c r="A9" s="23">
        <v>6</v>
      </c>
      <c r="B9" s="14" t="s">
        <v>14</v>
      </c>
      <c r="C9" s="19">
        <v>27.55</v>
      </c>
      <c r="D9" s="23">
        <v>1</v>
      </c>
      <c r="E9" s="27">
        <v>1</v>
      </c>
      <c r="F9" s="28">
        <v>1</v>
      </c>
      <c r="G9" s="23">
        <v>1</v>
      </c>
      <c r="H9" s="29">
        <v>0.98</v>
      </c>
      <c r="I9" s="34">
        <f t="shared" si="0"/>
        <v>26.998999999999999</v>
      </c>
      <c r="J9" s="44">
        <f>ROUND((I9/$I$49)*$C$49,0)</f>
        <v>35</v>
      </c>
      <c r="K9" s="2"/>
      <c r="L9" s="2"/>
    </row>
    <row r="10" spans="1:12" ht="14.45" customHeight="1" x14ac:dyDescent="0.2">
      <c r="A10" s="23">
        <v>7</v>
      </c>
      <c r="B10" s="14" t="s">
        <v>14</v>
      </c>
      <c r="C10" s="19">
        <v>31.1</v>
      </c>
      <c r="D10" s="23">
        <v>1</v>
      </c>
      <c r="E10" s="27">
        <v>1</v>
      </c>
      <c r="F10" s="28">
        <v>1</v>
      </c>
      <c r="G10" s="23">
        <v>1</v>
      </c>
      <c r="H10" s="29">
        <v>1</v>
      </c>
      <c r="I10" s="34">
        <f t="shared" si="0"/>
        <v>31.1</v>
      </c>
      <c r="J10" s="41">
        <f>ROUND((I10/$I$49)*$C$49,0)-1</f>
        <v>40</v>
      </c>
      <c r="K10" s="2"/>
      <c r="L10" s="2"/>
    </row>
    <row r="11" spans="1:12" ht="14.45" customHeight="1" x14ac:dyDescent="0.2">
      <c r="A11" s="23">
        <v>8</v>
      </c>
      <c r="B11" s="14" t="s">
        <v>14</v>
      </c>
      <c r="C11" s="19">
        <v>41.96</v>
      </c>
      <c r="D11" s="23">
        <v>1</v>
      </c>
      <c r="E11" s="27">
        <v>1</v>
      </c>
      <c r="F11" s="28">
        <v>1</v>
      </c>
      <c r="G11" s="23">
        <v>1</v>
      </c>
      <c r="H11" s="29">
        <v>1.02</v>
      </c>
      <c r="I11" s="34">
        <f t="shared" si="0"/>
        <v>42.799199999999999</v>
      </c>
      <c r="J11" s="41">
        <f>ROUND((I11/$I$49)*$C$49,0)-1</f>
        <v>55</v>
      </c>
      <c r="K11" s="2"/>
      <c r="L11" s="2"/>
    </row>
    <row r="12" spans="1:12" ht="14.45" customHeight="1" x14ac:dyDescent="0.2">
      <c r="A12" s="23">
        <v>9</v>
      </c>
      <c r="B12" s="14" t="s">
        <v>14</v>
      </c>
      <c r="C12" s="19">
        <v>43.1</v>
      </c>
      <c r="D12" s="23">
        <v>1</v>
      </c>
      <c r="E12" s="27">
        <v>1</v>
      </c>
      <c r="F12" s="28">
        <v>1</v>
      </c>
      <c r="G12" s="23">
        <v>1</v>
      </c>
      <c r="H12" s="29">
        <v>1.02</v>
      </c>
      <c r="I12" s="34">
        <f t="shared" si="0"/>
        <v>43.962000000000003</v>
      </c>
      <c r="J12" s="41">
        <f>ROUND((I12/$I$49)*$C$49,0)-1</f>
        <v>57</v>
      </c>
      <c r="K12" s="2"/>
      <c r="L12" s="2"/>
    </row>
    <row r="13" spans="1:12" ht="14.45" customHeight="1" x14ac:dyDescent="0.2">
      <c r="A13" s="23">
        <v>10</v>
      </c>
      <c r="B13" s="14" t="s">
        <v>14</v>
      </c>
      <c r="C13" s="19">
        <v>45.85</v>
      </c>
      <c r="D13" s="23">
        <v>1</v>
      </c>
      <c r="E13" s="27">
        <v>1</v>
      </c>
      <c r="F13" s="28">
        <v>1</v>
      </c>
      <c r="G13" s="23">
        <v>1</v>
      </c>
      <c r="H13" s="29">
        <v>1.02</v>
      </c>
      <c r="I13" s="34">
        <f t="shared" si="0"/>
        <v>46.767000000000003</v>
      </c>
      <c r="J13" s="41">
        <f>ROUND((I13/$I$49)*$C$49,0)-1</f>
        <v>60</v>
      </c>
      <c r="K13" s="2"/>
      <c r="L13" s="2"/>
    </row>
    <row r="14" spans="1:12" ht="14.45" customHeight="1" x14ac:dyDescent="0.2">
      <c r="A14" s="23">
        <v>11</v>
      </c>
      <c r="B14" s="14" t="s">
        <v>14</v>
      </c>
      <c r="C14" s="19">
        <v>20.56</v>
      </c>
      <c r="D14" s="23">
        <v>1</v>
      </c>
      <c r="E14" s="27">
        <v>1</v>
      </c>
      <c r="F14" s="28">
        <v>1</v>
      </c>
      <c r="G14" s="23">
        <v>0.98</v>
      </c>
      <c r="H14" s="29">
        <v>0.99</v>
      </c>
      <c r="I14" s="34">
        <f t="shared" si="0"/>
        <v>19.947311999999997</v>
      </c>
      <c r="J14" s="44">
        <f>ROUND((I14/$I$49)*$C$49,0)</f>
        <v>26</v>
      </c>
      <c r="K14" s="2"/>
      <c r="L14" s="2"/>
    </row>
    <row r="15" spans="1:12" ht="14.45" customHeight="1" x14ac:dyDescent="0.2">
      <c r="A15" s="23">
        <v>12</v>
      </c>
      <c r="B15" s="14" t="s">
        <v>14</v>
      </c>
      <c r="C15" s="19">
        <v>33.200000000000003</v>
      </c>
      <c r="D15" s="23">
        <v>1</v>
      </c>
      <c r="E15" s="27">
        <v>1</v>
      </c>
      <c r="F15" s="28">
        <v>1</v>
      </c>
      <c r="G15" s="23">
        <v>0.98</v>
      </c>
      <c r="H15" s="29">
        <v>1</v>
      </c>
      <c r="I15" s="34">
        <f t="shared" si="0"/>
        <v>32.536000000000001</v>
      </c>
      <c r="J15" s="41">
        <f>ROUND((I15/$I$49)*$C$49,0)-1</f>
        <v>42</v>
      </c>
      <c r="K15" s="2"/>
      <c r="L15" s="2"/>
    </row>
    <row r="16" spans="1:12" ht="14.45" customHeight="1" x14ac:dyDescent="0.2">
      <c r="A16" s="23">
        <v>13</v>
      </c>
      <c r="B16" s="14" t="s">
        <v>14</v>
      </c>
      <c r="C16" s="19">
        <v>40.700000000000003</v>
      </c>
      <c r="D16" s="23">
        <v>1</v>
      </c>
      <c r="E16" s="27">
        <v>1</v>
      </c>
      <c r="F16" s="28">
        <v>1</v>
      </c>
      <c r="G16" s="23">
        <v>0.98</v>
      </c>
      <c r="H16" s="29">
        <v>1.03</v>
      </c>
      <c r="I16" s="34">
        <f t="shared" si="0"/>
        <v>41.082580000000007</v>
      </c>
      <c r="J16" s="41">
        <f>ROUND((I16/$I$49)*$C$49,0)-1</f>
        <v>53</v>
      </c>
      <c r="K16" s="2"/>
      <c r="L16" s="2"/>
    </row>
    <row r="17" spans="1:12" ht="14.45" customHeight="1" x14ac:dyDescent="0.2">
      <c r="A17" s="23">
        <v>14</v>
      </c>
      <c r="B17" s="14" t="s">
        <v>14</v>
      </c>
      <c r="C17" s="19">
        <v>39.979999999999997</v>
      </c>
      <c r="D17" s="23">
        <v>1</v>
      </c>
      <c r="E17" s="27">
        <v>1</v>
      </c>
      <c r="F17" s="28">
        <v>1</v>
      </c>
      <c r="G17" s="23">
        <v>0.98</v>
      </c>
      <c r="H17" s="29">
        <v>1.03</v>
      </c>
      <c r="I17" s="34">
        <f t="shared" si="0"/>
        <v>40.355812</v>
      </c>
      <c r="J17" s="41">
        <f>ROUND((I17/$I$49)*$C$49,0)-1</f>
        <v>52</v>
      </c>
      <c r="K17" s="2"/>
      <c r="L17" s="2"/>
    </row>
    <row r="18" spans="1:12" ht="14.45" customHeight="1" x14ac:dyDescent="0.2">
      <c r="A18" s="23">
        <v>15</v>
      </c>
      <c r="B18" s="14" t="s">
        <v>14</v>
      </c>
      <c r="C18" s="19">
        <v>42.65</v>
      </c>
      <c r="D18" s="23">
        <v>1</v>
      </c>
      <c r="E18" s="27">
        <v>1</v>
      </c>
      <c r="F18" s="28">
        <v>1</v>
      </c>
      <c r="G18" s="23">
        <v>0.98</v>
      </c>
      <c r="H18" s="29">
        <v>1.02</v>
      </c>
      <c r="I18" s="34">
        <f t="shared" si="0"/>
        <v>42.632939999999998</v>
      </c>
      <c r="J18" s="41">
        <f>ROUND((I18/$I$49)*$C$49,0)-1</f>
        <v>55</v>
      </c>
      <c r="K18" s="2"/>
      <c r="L18" s="2"/>
    </row>
    <row r="19" spans="1:12" ht="14.45" customHeight="1" x14ac:dyDescent="0.2">
      <c r="A19" s="88">
        <v>16</v>
      </c>
      <c r="B19" s="14" t="s">
        <v>14</v>
      </c>
      <c r="C19" s="19">
        <v>24.86</v>
      </c>
      <c r="D19" s="23">
        <v>1</v>
      </c>
      <c r="E19" s="27">
        <v>1</v>
      </c>
      <c r="F19" s="28">
        <v>1</v>
      </c>
      <c r="G19" s="23">
        <v>0.96</v>
      </c>
      <c r="H19" s="29">
        <v>1</v>
      </c>
      <c r="I19" s="34">
        <f t="shared" si="0"/>
        <v>23.865599999999997</v>
      </c>
      <c r="J19" s="92">
        <f>ROUND((I19/$I$49)*$C$49,0)+ROUND((I20/$I$49)*$C$49,0)</f>
        <v>35</v>
      </c>
      <c r="K19" s="2"/>
      <c r="L19" s="2"/>
    </row>
    <row r="20" spans="1:12" ht="14.45" customHeight="1" x14ac:dyDescent="0.2">
      <c r="A20" s="89"/>
      <c r="B20" s="14" t="s">
        <v>17</v>
      </c>
      <c r="C20" s="19">
        <v>3.85</v>
      </c>
      <c r="D20" s="23">
        <v>1</v>
      </c>
      <c r="E20" s="27">
        <v>1</v>
      </c>
      <c r="F20" s="28">
        <v>0.9</v>
      </c>
      <c r="G20" s="23">
        <v>0.96</v>
      </c>
      <c r="H20" s="29">
        <v>1</v>
      </c>
      <c r="I20" s="34">
        <f t="shared" si="0"/>
        <v>3.3264</v>
      </c>
      <c r="J20" s="93"/>
      <c r="K20" s="2"/>
      <c r="L20" s="2"/>
    </row>
    <row r="21" spans="1:12" ht="14.45" customHeight="1" x14ac:dyDescent="0.2">
      <c r="A21" s="88">
        <v>17</v>
      </c>
      <c r="B21" s="14" t="s">
        <v>14</v>
      </c>
      <c r="C21" s="19">
        <v>30.46</v>
      </c>
      <c r="D21" s="23">
        <v>1</v>
      </c>
      <c r="E21" s="27">
        <v>1</v>
      </c>
      <c r="F21" s="28">
        <v>1</v>
      </c>
      <c r="G21" s="23">
        <v>0.96</v>
      </c>
      <c r="H21" s="29">
        <v>1</v>
      </c>
      <c r="I21" s="34">
        <f t="shared" si="0"/>
        <v>29.241599999999998</v>
      </c>
      <c r="J21" s="90">
        <f>ROUND((I21/$I$49)*$C$49,0)-1+ROUND((I22/$I$49)*$C$49,0)</f>
        <v>41</v>
      </c>
      <c r="K21" s="2"/>
      <c r="L21" s="2"/>
    </row>
    <row r="22" spans="1:12" ht="14.45" customHeight="1" x14ac:dyDescent="0.2">
      <c r="A22" s="89"/>
      <c r="B22" s="14" t="s">
        <v>17</v>
      </c>
      <c r="C22" s="19">
        <v>3.57</v>
      </c>
      <c r="D22" s="23">
        <v>1</v>
      </c>
      <c r="E22" s="27">
        <v>1</v>
      </c>
      <c r="F22" s="28">
        <v>0.9</v>
      </c>
      <c r="G22" s="23">
        <v>0.96</v>
      </c>
      <c r="H22" s="29">
        <v>1</v>
      </c>
      <c r="I22" s="34">
        <f t="shared" si="0"/>
        <v>3.0844799999999997</v>
      </c>
      <c r="J22" s="91"/>
      <c r="K22" s="2"/>
      <c r="L22" s="2"/>
    </row>
    <row r="23" spans="1:12" ht="14.45" customHeight="1" x14ac:dyDescent="0.2">
      <c r="A23" s="88">
        <v>18</v>
      </c>
      <c r="B23" s="14" t="s">
        <v>14</v>
      </c>
      <c r="C23" s="19">
        <v>34.32</v>
      </c>
      <c r="D23" s="23">
        <v>1</v>
      </c>
      <c r="E23" s="27">
        <v>1</v>
      </c>
      <c r="F23" s="28">
        <v>1</v>
      </c>
      <c r="G23" s="23">
        <v>0.96</v>
      </c>
      <c r="H23" s="29">
        <v>1.03</v>
      </c>
      <c r="I23" s="34">
        <f t="shared" si="0"/>
        <v>33.935616000000003</v>
      </c>
      <c r="J23" s="90">
        <f>ROUND((I23/$I$49)*$C$49,0)-1+ROUND((I24/$I$49)*$C$49,0)</f>
        <v>52</v>
      </c>
      <c r="K23" s="2"/>
      <c r="L23" s="2"/>
    </row>
    <row r="24" spans="1:12" ht="14.45" customHeight="1" x14ac:dyDescent="0.2">
      <c r="A24" s="89"/>
      <c r="B24" s="14" t="s">
        <v>17</v>
      </c>
      <c r="C24" s="19">
        <v>6.49</v>
      </c>
      <c r="D24" s="23">
        <v>1</v>
      </c>
      <c r="E24" s="27">
        <v>1</v>
      </c>
      <c r="F24" s="28">
        <v>0.9</v>
      </c>
      <c r="G24" s="23">
        <v>0.96</v>
      </c>
      <c r="H24" s="29">
        <v>1.03</v>
      </c>
      <c r="I24" s="34">
        <f t="shared" si="0"/>
        <v>5.7755808000000002</v>
      </c>
      <c r="J24" s="91"/>
      <c r="K24" s="2"/>
      <c r="L24" s="2"/>
    </row>
    <row r="25" spans="1:12" ht="14.45" customHeight="1" x14ac:dyDescent="0.2">
      <c r="A25" s="88">
        <v>19</v>
      </c>
      <c r="B25" s="14" t="s">
        <v>14</v>
      </c>
      <c r="C25" s="19">
        <v>39.47</v>
      </c>
      <c r="D25" s="23">
        <v>1</v>
      </c>
      <c r="E25" s="27">
        <v>1</v>
      </c>
      <c r="F25" s="28">
        <v>1</v>
      </c>
      <c r="G25" s="23">
        <v>0.96</v>
      </c>
      <c r="H25" s="29">
        <v>1.03</v>
      </c>
      <c r="I25" s="34">
        <f t="shared" si="0"/>
        <v>39.027935999999997</v>
      </c>
      <c r="J25" s="90">
        <f>ROUND((I25/$I$49)*$C$49,0)-1+ROUND((I26/$I$49)*$C$49,0)</f>
        <v>53</v>
      </c>
      <c r="K25" s="2"/>
      <c r="L25" s="2"/>
    </row>
    <row r="26" spans="1:12" ht="14.45" customHeight="1" x14ac:dyDescent="0.2">
      <c r="A26" s="89"/>
      <c r="B26" s="14" t="s">
        <v>17</v>
      </c>
      <c r="C26" s="19">
        <v>2.16</v>
      </c>
      <c r="D26" s="23">
        <v>1</v>
      </c>
      <c r="E26" s="27">
        <v>1</v>
      </c>
      <c r="F26" s="28">
        <v>0.9</v>
      </c>
      <c r="G26" s="23">
        <v>0.96</v>
      </c>
      <c r="H26" s="29">
        <v>1.03</v>
      </c>
      <c r="I26" s="34">
        <f t="shared" si="0"/>
        <v>1.9222272000000002</v>
      </c>
      <c r="J26" s="91"/>
      <c r="K26" s="2"/>
      <c r="L26" s="2"/>
    </row>
    <row r="27" spans="1:12" ht="14.45" customHeight="1" x14ac:dyDescent="0.2">
      <c r="A27" s="88">
        <v>20</v>
      </c>
      <c r="B27" s="14" t="s">
        <v>14</v>
      </c>
      <c r="C27" s="19">
        <v>40.19</v>
      </c>
      <c r="D27" s="23">
        <v>1</v>
      </c>
      <c r="E27" s="27">
        <v>1</v>
      </c>
      <c r="F27" s="28">
        <v>1</v>
      </c>
      <c r="G27" s="23">
        <v>0.96</v>
      </c>
      <c r="H27" s="29">
        <v>1.0249999999999999</v>
      </c>
      <c r="I27" s="34">
        <f t="shared" si="0"/>
        <v>39.546959999999991</v>
      </c>
      <c r="J27" s="90">
        <f>ROUND((I27/$I$49)*$C$49,0)-1+ROUND((I28/$I$49)*$C$49,0)</f>
        <v>55</v>
      </c>
      <c r="K27" s="2"/>
      <c r="L27" s="2"/>
    </row>
    <row r="28" spans="1:12" ht="14.45" customHeight="1" x14ac:dyDescent="0.2">
      <c r="A28" s="89"/>
      <c r="B28" s="14" t="s">
        <v>17</v>
      </c>
      <c r="C28" s="19">
        <v>3.6</v>
      </c>
      <c r="D28" s="23">
        <v>1</v>
      </c>
      <c r="E28" s="27">
        <v>1</v>
      </c>
      <c r="F28" s="28">
        <v>0.9</v>
      </c>
      <c r="G28" s="23">
        <v>0.96</v>
      </c>
      <c r="H28" s="29">
        <v>1.0249999999999999</v>
      </c>
      <c r="I28" s="34">
        <f t="shared" si="0"/>
        <v>3.1881599999999999</v>
      </c>
      <c r="J28" s="91"/>
      <c r="K28" s="2"/>
      <c r="L28" s="2"/>
    </row>
    <row r="29" spans="1:12" ht="14.45" customHeight="1" x14ac:dyDescent="0.2">
      <c r="A29" s="23">
        <v>21</v>
      </c>
      <c r="B29" s="14" t="s">
        <v>18</v>
      </c>
      <c r="C29" s="19">
        <v>2.57</v>
      </c>
      <c r="D29" s="23">
        <v>0.15</v>
      </c>
      <c r="E29" s="27">
        <v>1</v>
      </c>
      <c r="F29" s="28">
        <v>0.95</v>
      </c>
      <c r="G29" s="23">
        <v>1</v>
      </c>
      <c r="H29" s="29">
        <v>0.95</v>
      </c>
      <c r="I29" s="34">
        <f t="shared" si="0"/>
        <v>0.34791374999999997</v>
      </c>
      <c r="J29" s="43">
        <f>ROUND((I29/$I$49)*$C$49,0)+1</f>
        <v>1</v>
      </c>
      <c r="K29" s="2"/>
      <c r="L29" s="2"/>
    </row>
    <row r="30" spans="1:12" ht="14.45" customHeight="1" x14ac:dyDescent="0.2">
      <c r="A30" s="23">
        <v>22</v>
      </c>
      <c r="B30" s="14" t="s">
        <v>18</v>
      </c>
      <c r="C30" s="19">
        <v>7.26</v>
      </c>
      <c r="D30" s="23">
        <v>0.15</v>
      </c>
      <c r="E30" s="27">
        <v>1</v>
      </c>
      <c r="F30" s="28">
        <v>0.95</v>
      </c>
      <c r="G30" s="23">
        <v>1</v>
      </c>
      <c r="H30" s="29">
        <v>0.95</v>
      </c>
      <c r="I30" s="34">
        <f t="shared" si="0"/>
        <v>0.98282249999999993</v>
      </c>
      <c r="J30" s="43">
        <f t="shared" ref="J30:J47" si="1">ROUND((I30/$I$49)*$C$49,0)+1</f>
        <v>2</v>
      </c>
      <c r="K30" s="2"/>
      <c r="L30" s="2"/>
    </row>
    <row r="31" spans="1:12" ht="14.45" customHeight="1" x14ac:dyDescent="0.2">
      <c r="A31" s="23">
        <v>23</v>
      </c>
      <c r="B31" s="14" t="s">
        <v>18</v>
      </c>
      <c r="C31" s="19">
        <v>7.45</v>
      </c>
      <c r="D31" s="23">
        <v>0.15</v>
      </c>
      <c r="E31" s="27">
        <v>1</v>
      </c>
      <c r="F31" s="28">
        <v>0.95</v>
      </c>
      <c r="G31" s="23">
        <v>1</v>
      </c>
      <c r="H31" s="29">
        <v>0.95</v>
      </c>
      <c r="I31" s="34">
        <f t="shared" si="0"/>
        <v>1.0085437500000001</v>
      </c>
      <c r="J31" s="43">
        <f t="shared" si="1"/>
        <v>2</v>
      </c>
      <c r="K31" s="2"/>
      <c r="L31" s="2"/>
    </row>
    <row r="32" spans="1:12" ht="14.45" customHeight="1" x14ac:dyDescent="0.2">
      <c r="A32" s="23">
        <v>24</v>
      </c>
      <c r="B32" s="14" t="s">
        <v>18</v>
      </c>
      <c r="C32" s="19">
        <v>8.6</v>
      </c>
      <c r="D32" s="23">
        <v>0.15</v>
      </c>
      <c r="E32" s="27">
        <v>1</v>
      </c>
      <c r="F32" s="28">
        <v>0.95</v>
      </c>
      <c r="G32" s="23">
        <v>1</v>
      </c>
      <c r="H32" s="29">
        <v>0.95</v>
      </c>
      <c r="I32" s="34">
        <f t="shared" si="0"/>
        <v>1.1642249999999998</v>
      </c>
      <c r="J32" s="44">
        <f>ROUND((I32/$I$49)*$C$49,0)</f>
        <v>2</v>
      </c>
      <c r="K32" s="2"/>
      <c r="L32" s="2"/>
    </row>
    <row r="33" spans="1:12" ht="14.45" customHeight="1" x14ac:dyDescent="0.2">
      <c r="A33" s="23">
        <v>25</v>
      </c>
      <c r="B33" s="14" t="s">
        <v>18</v>
      </c>
      <c r="C33" s="19">
        <v>8.4</v>
      </c>
      <c r="D33" s="23">
        <v>0.15</v>
      </c>
      <c r="E33" s="27">
        <v>1</v>
      </c>
      <c r="F33" s="28">
        <v>0.95</v>
      </c>
      <c r="G33" s="23">
        <v>1</v>
      </c>
      <c r="H33" s="29">
        <v>0.95</v>
      </c>
      <c r="I33" s="34">
        <f t="shared" si="0"/>
        <v>1.1371500000000001</v>
      </c>
      <c r="J33" s="43">
        <f t="shared" si="1"/>
        <v>2</v>
      </c>
      <c r="K33" s="2"/>
      <c r="L33" s="2"/>
    </row>
    <row r="34" spans="1:12" ht="14.45" customHeight="1" x14ac:dyDescent="0.2">
      <c r="A34" s="23">
        <v>26</v>
      </c>
      <c r="B34" s="14" t="s">
        <v>18</v>
      </c>
      <c r="C34" s="19">
        <v>7.43</v>
      </c>
      <c r="D34" s="23">
        <v>0.15</v>
      </c>
      <c r="E34" s="27">
        <v>1</v>
      </c>
      <c r="F34" s="28">
        <v>0.95</v>
      </c>
      <c r="G34" s="23">
        <v>1</v>
      </c>
      <c r="H34" s="29">
        <v>0.95</v>
      </c>
      <c r="I34" s="34">
        <f t="shared" si="0"/>
        <v>1.00583625</v>
      </c>
      <c r="J34" s="43">
        <f t="shared" si="1"/>
        <v>2</v>
      </c>
      <c r="K34" s="2"/>
      <c r="L34" s="2"/>
    </row>
    <row r="35" spans="1:12" ht="14.45" customHeight="1" x14ac:dyDescent="0.2">
      <c r="A35" s="23">
        <v>27</v>
      </c>
      <c r="B35" s="14" t="s">
        <v>18</v>
      </c>
      <c r="C35" s="19">
        <v>6.68</v>
      </c>
      <c r="D35" s="23">
        <v>0.15</v>
      </c>
      <c r="E35" s="27">
        <v>1</v>
      </c>
      <c r="F35" s="28">
        <v>0.95</v>
      </c>
      <c r="G35" s="23">
        <v>1</v>
      </c>
      <c r="H35" s="29">
        <v>0.95</v>
      </c>
      <c r="I35" s="34">
        <f t="shared" si="0"/>
        <v>0.90430499999999991</v>
      </c>
      <c r="J35" s="43">
        <f t="shared" si="1"/>
        <v>2</v>
      </c>
      <c r="K35" s="2"/>
      <c r="L35" s="2"/>
    </row>
    <row r="36" spans="1:12" ht="14.45" customHeight="1" x14ac:dyDescent="0.2">
      <c r="A36" s="23">
        <v>28</v>
      </c>
      <c r="B36" s="14" t="s">
        <v>18</v>
      </c>
      <c r="C36" s="19">
        <v>5.48</v>
      </c>
      <c r="D36" s="23">
        <v>0.15</v>
      </c>
      <c r="E36" s="27">
        <v>1</v>
      </c>
      <c r="F36" s="28">
        <v>0.95</v>
      </c>
      <c r="G36" s="23">
        <v>1</v>
      </c>
      <c r="H36" s="29">
        <v>0.95</v>
      </c>
      <c r="I36" s="34">
        <f t="shared" si="0"/>
        <v>0.74185500000000004</v>
      </c>
      <c r="J36" s="43">
        <f t="shared" si="1"/>
        <v>2</v>
      </c>
      <c r="K36" s="2"/>
      <c r="L36" s="2"/>
    </row>
    <row r="37" spans="1:12" ht="14.45" customHeight="1" x14ac:dyDescent="0.2">
      <c r="A37" s="23">
        <v>29</v>
      </c>
      <c r="B37" s="14" t="s">
        <v>18</v>
      </c>
      <c r="C37" s="19">
        <v>32.770000000000003</v>
      </c>
      <c r="D37" s="23">
        <v>0.15</v>
      </c>
      <c r="E37" s="27">
        <v>1</v>
      </c>
      <c r="F37" s="28">
        <v>0.95</v>
      </c>
      <c r="G37" s="23">
        <v>1</v>
      </c>
      <c r="H37" s="29">
        <v>0.95</v>
      </c>
      <c r="I37" s="34">
        <f t="shared" si="0"/>
        <v>4.4362387500000002</v>
      </c>
      <c r="J37" s="43">
        <f t="shared" si="1"/>
        <v>7</v>
      </c>
      <c r="K37" s="2"/>
      <c r="L37" s="2"/>
    </row>
    <row r="38" spans="1:12" ht="14.45" customHeight="1" x14ac:dyDescent="0.2">
      <c r="A38" s="23">
        <v>30</v>
      </c>
      <c r="B38" s="14" t="s">
        <v>18</v>
      </c>
      <c r="C38" s="19">
        <v>6.08</v>
      </c>
      <c r="D38" s="23">
        <v>0.15</v>
      </c>
      <c r="E38" s="27">
        <v>1</v>
      </c>
      <c r="F38" s="28">
        <v>0.95</v>
      </c>
      <c r="G38" s="23">
        <v>1</v>
      </c>
      <c r="H38" s="29">
        <v>0.95</v>
      </c>
      <c r="I38" s="34">
        <f t="shared" si="0"/>
        <v>0.82308000000000003</v>
      </c>
      <c r="J38" s="43">
        <f t="shared" si="1"/>
        <v>2</v>
      </c>
      <c r="K38" s="2"/>
      <c r="L38" s="2"/>
    </row>
    <row r="39" spans="1:12" ht="14.45" customHeight="1" x14ac:dyDescent="0.2">
      <c r="A39" s="23">
        <v>31</v>
      </c>
      <c r="B39" s="14" t="s">
        <v>18</v>
      </c>
      <c r="C39" s="19">
        <v>5.94</v>
      </c>
      <c r="D39" s="23">
        <v>0.15</v>
      </c>
      <c r="E39" s="27">
        <v>1</v>
      </c>
      <c r="F39" s="28">
        <v>0.95</v>
      </c>
      <c r="G39" s="23">
        <v>1</v>
      </c>
      <c r="H39" s="29">
        <v>0.95</v>
      </c>
      <c r="I39" s="34">
        <f t="shared" si="0"/>
        <v>0.8041275</v>
      </c>
      <c r="J39" s="43">
        <f t="shared" si="1"/>
        <v>2</v>
      </c>
      <c r="K39" s="2"/>
      <c r="L39" s="2"/>
    </row>
    <row r="40" spans="1:12" ht="14.45" customHeight="1" x14ac:dyDescent="0.2">
      <c r="A40" s="23">
        <v>32</v>
      </c>
      <c r="B40" s="14" t="s">
        <v>18</v>
      </c>
      <c r="C40" s="19">
        <v>7.31</v>
      </c>
      <c r="D40" s="23">
        <v>0.15</v>
      </c>
      <c r="E40" s="27">
        <v>1</v>
      </c>
      <c r="F40" s="28">
        <v>0.95</v>
      </c>
      <c r="G40" s="23">
        <v>1</v>
      </c>
      <c r="H40" s="29">
        <v>0.95</v>
      </c>
      <c r="I40" s="34">
        <f t="shared" si="0"/>
        <v>0.98959124999999992</v>
      </c>
      <c r="J40" s="43">
        <f t="shared" si="1"/>
        <v>2</v>
      </c>
      <c r="K40" s="2"/>
      <c r="L40" s="2"/>
    </row>
    <row r="41" spans="1:12" ht="14.45" customHeight="1" x14ac:dyDescent="0.2">
      <c r="A41" s="23">
        <v>33</v>
      </c>
      <c r="B41" s="14" t="s">
        <v>18</v>
      </c>
      <c r="C41" s="19">
        <v>8.6</v>
      </c>
      <c r="D41" s="23">
        <v>0.15</v>
      </c>
      <c r="E41" s="27">
        <v>1</v>
      </c>
      <c r="F41" s="28">
        <v>0.95</v>
      </c>
      <c r="G41" s="23">
        <v>1</v>
      </c>
      <c r="H41" s="29">
        <v>0.95</v>
      </c>
      <c r="I41" s="34">
        <f t="shared" si="0"/>
        <v>1.1642249999999998</v>
      </c>
      <c r="J41" s="44">
        <f>ROUND((I41/$I$49)*$C$49,0)</f>
        <v>2</v>
      </c>
      <c r="K41" s="2"/>
      <c r="L41" s="2"/>
    </row>
    <row r="42" spans="1:12" ht="14.45" customHeight="1" x14ac:dyDescent="0.2">
      <c r="A42" s="23">
        <v>34</v>
      </c>
      <c r="B42" s="14" t="s">
        <v>18</v>
      </c>
      <c r="C42" s="19">
        <v>6.23</v>
      </c>
      <c r="D42" s="23">
        <v>0.15</v>
      </c>
      <c r="E42" s="27">
        <v>1</v>
      </c>
      <c r="F42" s="28">
        <v>0.95</v>
      </c>
      <c r="G42" s="23">
        <v>1</v>
      </c>
      <c r="H42" s="29">
        <v>0.95</v>
      </c>
      <c r="I42" s="34">
        <f t="shared" si="0"/>
        <v>0.84338625</v>
      </c>
      <c r="J42" s="43">
        <f t="shared" si="1"/>
        <v>2</v>
      </c>
      <c r="K42" s="2"/>
      <c r="L42" s="2"/>
    </row>
    <row r="43" spans="1:12" ht="14.45" customHeight="1" x14ac:dyDescent="0.2">
      <c r="A43" s="23">
        <v>35</v>
      </c>
      <c r="B43" s="14" t="s">
        <v>18</v>
      </c>
      <c r="C43" s="19">
        <v>4.87</v>
      </c>
      <c r="D43" s="23">
        <v>0.15</v>
      </c>
      <c r="E43" s="27">
        <v>1</v>
      </c>
      <c r="F43" s="28">
        <v>0.95</v>
      </c>
      <c r="G43" s="23">
        <v>1</v>
      </c>
      <c r="H43" s="29">
        <v>0.95</v>
      </c>
      <c r="I43" s="34">
        <f t="shared" si="0"/>
        <v>0.65927625000000001</v>
      </c>
      <c r="J43" s="43">
        <f t="shared" si="1"/>
        <v>2</v>
      </c>
      <c r="K43" s="2"/>
      <c r="L43" s="2"/>
    </row>
    <row r="44" spans="1:12" ht="14.45" customHeight="1" x14ac:dyDescent="0.2">
      <c r="A44" s="23">
        <v>36</v>
      </c>
      <c r="B44" s="14" t="s">
        <v>18</v>
      </c>
      <c r="C44" s="19">
        <v>7.43</v>
      </c>
      <c r="D44" s="23">
        <v>0.15</v>
      </c>
      <c r="E44" s="27">
        <v>1</v>
      </c>
      <c r="F44" s="28">
        <v>0.95</v>
      </c>
      <c r="G44" s="23">
        <v>1</v>
      </c>
      <c r="H44" s="29">
        <v>0.95</v>
      </c>
      <c r="I44" s="34">
        <f t="shared" si="0"/>
        <v>1.00583625</v>
      </c>
      <c r="J44" s="43">
        <f t="shared" si="1"/>
        <v>2</v>
      </c>
      <c r="K44" s="2"/>
      <c r="L44" s="2"/>
    </row>
    <row r="45" spans="1:12" ht="14.45" customHeight="1" x14ac:dyDescent="0.2">
      <c r="A45" s="23">
        <v>37</v>
      </c>
      <c r="B45" s="14" t="s">
        <v>18</v>
      </c>
      <c r="C45" s="19">
        <v>8.23</v>
      </c>
      <c r="D45" s="23">
        <v>0.15</v>
      </c>
      <c r="E45" s="27">
        <v>1</v>
      </c>
      <c r="F45" s="28">
        <v>0.95</v>
      </c>
      <c r="G45" s="23">
        <v>1</v>
      </c>
      <c r="H45" s="29">
        <v>0.95</v>
      </c>
      <c r="I45" s="34">
        <f t="shared" si="0"/>
        <v>1.1141362500000001</v>
      </c>
      <c r="J45" s="43">
        <f t="shared" si="1"/>
        <v>2</v>
      </c>
      <c r="K45" s="2"/>
      <c r="L45" s="2"/>
    </row>
    <row r="46" spans="1:12" ht="14.45" customHeight="1" x14ac:dyDescent="0.2">
      <c r="A46" s="23">
        <v>38</v>
      </c>
      <c r="B46" s="14" t="s">
        <v>18</v>
      </c>
      <c r="C46" s="19">
        <v>8.48</v>
      </c>
      <c r="D46" s="23">
        <v>0.15</v>
      </c>
      <c r="E46" s="27">
        <v>1</v>
      </c>
      <c r="F46" s="28">
        <v>0.95</v>
      </c>
      <c r="G46" s="23">
        <v>1</v>
      </c>
      <c r="H46" s="29">
        <v>0.95</v>
      </c>
      <c r="I46" s="34">
        <f t="shared" si="0"/>
        <v>1.14798</v>
      </c>
      <c r="J46" s="44">
        <f>ROUND((I46/$I$49)*$C$49,0)</f>
        <v>2</v>
      </c>
      <c r="K46" s="2"/>
      <c r="L46" s="2"/>
    </row>
    <row r="47" spans="1:12" ht="14.45" customHeight="1" x14ac:dyDescent="0.2">
      <c r="A47" s="23">
        <v>39</v>
      </c>
      <c r="B47" s="14" t="s">
        <v>18</v>
      </c>
      <c r="C47" s="19">
        <v>2.04</v>
      </c>
      <c r="D47" s="23">
        <v>0.15</v>
      </c>
      <c r="E47" s="27">
        <v>1</v>
      </c>
      <c r="F47" s="28">
        <v>0.95</v>
      </c>
      <c r="G47" s="23">
        <v>1</v>
      </c>
      <c r="H47" s="29">
        <v>0.95</v>
      </c>
      <c r="I47" s="34">
        <f t="shared" si="0"/>
        <v>0.27616499999999999</v>
      </c>
      <c r="J47" s="43">
        <f t="shared" si="1"/>
        <v>1</v>
      </c>
      <c r="K47" s="2"/>
      <c r="L47" s="2"/>
    </row>
    <row r="48" spans="1:12" ht="14.45" customHeight="1" thickBot="1" x14ac:dyDescent="0.25">
      <c r="A48" s="21">
        <v>40</v>
      </c>
      <c r="B48" s="16" t="s">
        <v>18</v>
      </c>
      <c r="C48" s="20">
        <v>8.6300000000000008</v>
      </c>
      <c r="D48" s="21">
        <v>0.15</v>
      </c>
      <c r="E48" s="30">
        <v>1</v>
      </c>
      <c r="F48" s="31">
        <v>0.95</v>
      </c>
      <c r="G48" s="21">
        <v>1</v>
      </c>
      <c r="H48" s="32">
        <v>0.95</v>
      </c>
      <c r="I48" s="35">
        <f t="shared" si="0"/>
        <v>1.16828625</v>
      </c>
      <c r="J48" s="45">
        <f>ROUND((I48/$I$49)*$C$49,0)</f>
        <v>2</v>
      </c>
      <c r="K48" s="2"/>
      <c r="L48" s="2"/>
    </row>
    <row r="49" spans="2:10" ht="14.45" customHeight="1" x14ac:dyDescent="0.2">
      <c r="B49" s="37" t="s">
        <v>20</v>
      </c>
      <c r="C49" s="2">
        <v>1000</v>
      </c>
      <c r="D49" s="78" t="s">
        <v>21</v>
      </c>
      <c r="E49" s="78"/>
      <c r="H49" s="1" t="s">
        <v>19</v>
      </c>
      <c r="I49" s="36">
        <f>SUM(I4:I48)</f>
        <v>760.90988399999969</v>
      </c>
      <c r="J49" s="1">
        <f>SUM(J4:J48)</f>
        <v>1000</v>
      </c>
    </row>
    <row r="50" spans="2:10" ht="14.45" customHeight="1" x14ac:dyDescent="0.2">
      <c r="J50" s="38" t="s">
        <v>22</v>
      </c>
    </row>
    <row r="51" spans="2:10" ht="14.45" customHeight="1" x14ac:dyDescent="0.2">
      <c r="J51" s="39" t="s">
        <v>23</v>
      </c>
    </row>
  </sheetData>
  <mergeCells count="13">
    <mergeCell ref="D1:F1"/>
    <mergeCell ref="G1:H1"/>
    <mergeCell ref="D49:E49"/>
    <mergeCell ref="J21:J22"/>
    <mergeCell ref="J23:J24"/>
    <mergeCell ref="J25:J26"/>
    <mergeCell ref="J27:J28"/>
    <mergeCell ref="J19:J20"/>
    <mergeCell ref="A19:A20"/>
    <mergeCell ref="A21:A22"/>
    <mergeCell ref="A23:A24"/>
    <mergeCell ref="A25:A26"/>
    <mergeCell ref="A27:A2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9"/>
  <sheetViews>
    <sheetView workbookViewId="0">
      <selection activeCell="N11" sqref="N11"/>
    </sheetView>
  </sheetViews>
  <sheetFormatPr baseColWidth="10" defaultColWidth="11.42578125" defaultRowHeight="13.5" x14ac:dyDescent="0.2"/>
  <cols>
    <col min="1" max="1" width="6.42578125" style="1" customWidth="1"/>
    <col min="2" max="2" width="12.85546875" style="1" customWidth="1"/>
    <col min="3" max="3" width="10" style="1" customWidth="1"/>
    <col min="4" max="4" width="10.7109375" style="1" customWidth="1"/>
    <col min="5" max="5" width="11.42578125" style="1"/>
    <col min="6" max="6" width="7.140625" style="1" customWidth="1"/>
    <col min="7" max="7" width="7.85546875" style="1" customWidth="1"/>
    <col min="8" max="8" width="8.5703125" style="1" customWidth="1"/>
    <col min="9" max="9" width="11.42578125" style="1"/>
    <col min="10" max="10" width="12.140625" style="1" customWidth="1"/>
    <col min="11" max="16384" width="11.42578125" style="1"/>
  </cols>
  <sheetData>
    <row r="1" spans="1:14" ht="22.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</row>
    <row r="2" spans="1:14" ht="18.75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ht="18.75" customHeight="1" thickBot="1" x14ac:dyDescent="0.25">
      <c r="D3" s="80" t="s">
        <v>3</v>
      </c>
      <c r="E3" s="81"/>
      <c r="F3" s="82"/>
      <c r="G3" s="80" t="s">
        <v>7</v>
      </c>
      <c r="H3" s="82"/>
    </row>
    <row r="4" spans="1:14" s="10" customFormat="1" ht="27.75" thickBot="1" x14ac:dyDescent="0.25">
      <c r="A4" s="3" t="s">
        <v>11</v>
      </c>
      <c r="B4" s="4" t="s">
        <v>1</v>
      </c>
      <c r="C4" s="5" t="s">
        <v>2</v>
      </c>
      <c r="D4" s="6" t="s">
        <v>4</v>
      </c>
      <c r="E4" s="7" t="s">
        <v>5</v>
      </c>
      <c r="F4" s="8" t="s">
        <v>6</v>
      </c>
      <c r="G4" s="6" t="s">
        <v>8</v>
      </c>
      <c r="H4" s="9" t="s">
        <v>12</v>
      </c>
      <c r="I4" s="3" t="s">
        <v>9</v>
      </c>
      <c r="J4" s="5" t="s">
        <v>10</v>
      </c>
    </row>
    <row r="5" spans="1:14" ht="9" customHeight="1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37" t="s">
        <v>29</v>
      </c>
      <c r="L5" s="37" t="s">
        <v>24</v>
      </c>
      <c r="M5" s="37" t="s">
        <v>25</v>
      </c>
      <c r="N5" s="37" t="s">
        <v>28</v>
      </c>
    </row>
    <row r="6" spans="1:14" ht="22.5" customHeight="1" x14ac:dyDescent="0.2">
      <c r="A6" s="22">
        <v>1</v>
      </c>
      <c r="B6" s="12" t="s">
        <v>13</v>
      </c>
      <c r="C6" s="18">
        <v>27.81</v>
      </c>
      <c r="D6" s="22">
        <v>1</v>
      </c>
      <c r="E6" s="24">
        <v>1</v>
      </c>
      <c r="F6" s="25">
        <v>1</v>
      </c>
      <c r="G6" s="22">
        <v>1</v>
      </c>
      <c r="H6" s="26">
        <v>1</v>
      </c>
      <c r="I6" s="33">
        <v>27.81</v>
      </c>
      <c r="J6" s="49">
        <v>37</v>
      </c>
      <c r="K6" s="37">
        <f>A6</f>
        <v>1</v>
      </c>
      <c r="L6" s="37">
        <v>0</v>
      </c>
      <c r="M6" s="37" t="s">
        <v>26</v>
      </c>
      <c r="N6" s="37">
        <f>J6</f>
        <v>37</v>
      </c>
    </row>
    <row r="7" spans="1:14" ht="22.5" customHeight="1" x14ac:dyDescent="0.2">
      <c r="A7" s="23">
        <v>2</v>
      </c>
      <c r="B7" s="14" t="s">
        <v>14</v>
      </c>
      <c r="C7" s="19">
        <v>30.98</v>
      </c>
      <c r="D7" s="23">
        <v>1</v>
      </c>
      <c r="E7" s="27">
        <v>1</v>
      </c>
      <c r="F7" s="28">
        <v>1</v>
      </c>
      <c r="G7" s="23">
        <v>1</v>
      </c>
      <c r="H7" s="29">
        <v>1</v>
      </c>
      <c r="I7" s="34">
        <v>30.98</v>
      </c>
      <c r="J7" s="44">
        <v>40</v>
      </c>
      <c r="K7" s="37">
        <f t="shared" ref="K7:K50" si="0">A7</f>
        <v>2</v>
      </c>
      <c r="L7" s="37">
        <v>0</v>
      </c>
      <c r="M7" s="37" t="s">
        <v>26</v>
      </c>
      <c r="N7" s="37">
        <f t="shared" ref="N7:N20" si="1">J7</f>
        <v>40</v>
      </c>
    </row>
    <row r="8" spans="1:14" ht="22.5" customHeight="1" x14ac:dyDescent="0.2">
      <c r="A8" s="23">
        <v>3</v>
      </c>
      <c r="B8" s="14" t="s">
        <v>15</v>
      </c>
      <c r="C8" s="19">
        <v>83.9</v>
      </c>
      <c r="D8" s="23">
        <v>1</v>
      </c>
      <c r="E8" s="27">
        <v>1</v>
      </c>
      <c r="F8" s="28">
        <v>1</v>
      </c>
      <c r="G8" s="23">
        <v>1</v>
      </c>
      <c r="H8" s="29">
        <v>1</v>
      </c>
      <c r="I8" s="34">
        <v>83.9</v>
      </c>
      <c r="J8" s="44">
        <v>110</v>
      </c>
      <c r="K8" s="37">
        <f t="shared" si="0"/>
        <v>3</v>
      </c>
      <c r="L8" s="37">
        <v>0</v>
      </c>
      <c r="M8" s="37" t="s">
        <v>26</v>
      </c>
      <c r="N8" s="37">
        <f t="shared" si="1"/>
        <v>110</v>
      </c>
    </row>
    <row r="9" spans="1:14" ht="22.5" customHeight="1" x14ac:dyDescent="0.2">
      <c r="A9" s="23">
        <v>4</v>
      </c>
      <c r="B9" s="14" t="s">
        <v>14</v>
      </c>
      <c r="C9" s="19">
        <v>44.23</v>
      </c>
      <c r="D9" s="23">
        <v>1</v>
      </c>
      <c r="E9" s="27">
        <v>1</v>
      </c>
      <c r="F9" s="28">
        <v>1</v>
      </c>
      <c r="G9" s="23">
        <v>1</v>
      </c>
      <c r="H9" s="29">
        <v>1</v>
      </c>
      <c r="I9" s="34">
        <v>44.23</v>
      </c>
      <c r="J9" s="44">
        <v>57</v>
      </c>
      <c r="K9" s="37">
        <f t="shared" si="0"/>
        <v>4</v>
      </c>
      <c r="L9" s="37">
        <v>0</v>
      </c>
      <c r="M9" s="37" t="s">
        <v>27</v>
      </c>
      <c r="N9" s="37">
        <f t="shared" si="1"/>
        <v>57</v>
      </c>
    </row>
    <row r="10" spans="1:14" ht="22.5" customHeight="1" x14ac:dyDescent="0.2">
      <c r="A10" s="23">
        <v>5</v>
      </c>
      <c r="B10" s="14" t="s">
        <v>16</v>
      </c>
      <c r="C10" s="19">
        <v>1.23</v>
      </c>
      <c r="D10" s="23">
        <v>1</v>
      </c>
      <c r="E10" s="27">
        <v>1</v>
      </c>
      <c r="F10" s="28">
        <v>1</v>
      </c>
      <c r="G10" s="23">
        <v>1</v>
      </c>
      <c r="H10" s="29">
        <v>0.95</v>
      </c>
      <c r="I10" s="34">
        <v>1.1684999999999999</v>
      </c>
      <c r="J10" s="44">
        <v>2</v>
      </c>
      <c r="K10" s="37">
        <f t="shared" si="0"/>
        <v>5</v>
      </c>
      <c r="L10" s="37">
        <v>0</v>
      </c>
      <c r="M10" s="37" t="s">
        <v>27</v>
      </c>
      <c r="N10" s="37">
        <f t="shared" si="1"/>
        <v>2</v>
      </c>
    </row>
    <row r="11" spans="1:14" ht="22.5" customHeight="1" x14ac:dyDescent="0.2">
      <c r="A11" s="23">
        <v>6</v>
      </c>
      <c r="B11" s="14" t="s">
        <v>14</v>
      </c>
      <c r="C11" s="19">
        <v>27.55</v>
      </c>
      <c r="D11" s="23">
        <v>1</v>
      </c>
      <c r="E11" s="27">
        <v>1</v>
      </c>
      <c r="F11" s="28">
        <v>1</v>
      </c>
      <c r="G11" s="23">
        <v>1</v>
      </c>
      <c r="H11" s="29">
        <v>0.98</v>
      </c>
      <c r="I11" s="34">
        <v>26.998999999999999</v>
      </c>
      <c r="J11" s="44">
        <v>35</v>
      </c>
      <c r="K11" s="37">
        <f t="shared" si="0"/>
        <v>6</v>
      </c>
      <c r="L11" s="37">
        <v>1</v>
      </c>
      <c r="M11" s="37" t="s">
        <v>26</v>
      </c>
      <c r="N11" s="37">
        <f t="shared" si="1"/>
        <v>35</v>
      </c>
    </row>
    <row r="12" spans="1:14" ht="22.5" customHeight="1" x14ac:dyDescent="0.2">
      <c r="A12" s="23">
        <v>7</v>
      </c>
      <c r="B12" s="14" t="s">
        <v>14</v>
      </c>
      <c r="C12" s="19">
        <v>31.1</v>
      </c>
      <c r="D12" s="23">
        <v>1</v>
      </c>
      <c r="E12" s="27">
        <v>1</v>
      </c>
      <c r="F12" s="28">
        <v>1</v>
      </c>
      <c r="G12" s="23">
        <v>1</v>
      </c>
      <c r="H12" s="29">
        <v>1</v>
      </c>
      <c r="I12" s="34">
        <v>31.1</v>
      </c>
      <c r="J12" s="44">
        <v>40</v>
      </c>
      <c r="K12" s="37">
        <f t="shared" si="0"/>
        <v>7</v>
      </c>
      <c r="L12" s="37">
        <v>1</v>
      </c>
      <c r="M12" s="37" t="s">
        <v>26</v>
      </c>
      <c r="N12" s="37">
        <f t="shared" si="1"/>
        <v>40</v>
      </c>
    </row>
    <row r="13" spans="1:14" ht="22.5" customHeight="1" x14ac:dyDescent="0.2">
      <c r="A13" s="23">
        <v>8</v>
      </c>
      <c r="B13" s="14" t="s">
        <v>14</v>
      </c>
      <c r="C13" s="19">
        <v>41.96</v>
      </c>
      <c r="D13" s="23">
        <v>1</v>
      </c>
      <c r="E13" s="27">
        <v>1</v>
      </c>
      <c r="F13" s="28">
        <v>1</v>
      </c>
      <c r="G13" s="23">
        <v>1</v>
      </c>
      <c r="H13" s="29">
        <v>1.02</v>
      </c>
      <c r="I13" s="34">
        <v>42.799199999999999</v>
      </c>
      <c r="J13" s="44">
        <v>55</v>
      </c>
      <c r="K13" s="37">
        <f t="shared" si="0"/>
        <v>8</v>
      </c>
      <c r="L13" s="37">
        <v>1</v>
      </c>
      <c r="M13" s="37" t="s">
        <v>26</v>
      </c>
      <c r="N13" s="37">
        <f t="shared" si="1"/>
        <v>55</v>
      </c>
    </row>
    <row r="14" spans="1:14" ht="22.5" customHeight="1" x14ac:dyDescent="0.2">
      <c r="A14" s="23">
        <v>9</v>
      </c>
      <c r="B14" s="14" t="s">
        <v>14</v>
      </c>
      <c r="C14" s="19">
        <v>43.1</v>
      </c>
      <c r="D14" s="23">
        <v>1</v>
      </c>
      <c r="E14" s="27">
        <v>1</v>
      </c>
      <c r="F14" s="28">
        <v>1</v>
      </c>
      <c r="G14" s="23">
        <v>1</v>
      </c>
      <c r="H14" s="29">
        <v>1.02</v>
      </c>
      <c r="I14" s="34">
        <v>43.962000000000003</v>
      </c>
      <c r="J14" s="44">
        <v>57</v>
      </c>
      <c r="K14" s="37">
        <f t="shared" si="0"/>
        <v>9</v>
      </c>
      <c r="L14" s="37">
        <v>1</v>
      </c>
      <c r="M14" s="37" t="s">
        <v>26</v>
      </c>
      <c r="N14" s="37">
        <f t="shared" si="1"/>
        <v>57</v>
      </c>
    </row>
    <row r="15" spans="1:14" ht="22.5" customHeight="1" x14ac:dyDescent="0.2">
      <c r="A15" s="23">
        <v>10</v>
      </c>
      <c r="B15" s="14" t="s">
        <v>14</v>
      </c>
      <c r="C15" s="19">
        <v>45.85</v>
      </c>
      <c r="D15" s="23">
        <v>1</v>
      </c>
      <c r="E15" s="27">
        <v>1</v>
      </c>
      <c r="F15" s="28">
        <v>1</v>
      </c>
      <c r="G15" s="23">
        <v>1</v>
      </c>
      <c r="H15" s="29">
        <v>1.02</v>
      </c>
      <c r="I15" s="34">
        <v>46.767000000000003</v>
      </c>
      <c r="J15" s="44">
        <v>60</v>
      </c>
      <c r="K15" s="37">
        <f t="shared" si="0"/>
        <v>10</v>
      </c>
      <c r="L15" s="37">
        <v>1</v>
      </c>
      <c r="M15" s="37" t="s">
        <v>27</v>
      </c>
      <c r="N15" s="37">
        <f t="shared" si="1"/>
        <v>60</v>
      </c>
    </row>
    <row r="16" spans="1:14" ht="22.5" customHeight="1" x14ac:dyDescent="0.2">
      <c r="A16" s="23">
        <v>11</v>
      </c>
      <c r="B16" s="14" t="s">
        <v>14</v>
      </c>
      <c r="C16" s="19">
        <v>20.56</v>
      </c>
      <c r="D16" s="23">
        <v>1</v>
      </c>
      <c r="E16" s="27">
        <v>1</v>
      </c>
      <c r="F16" s="28">
        <v>1</v>
      </c>
      <c r="G16" s="23">
        <v>0.98</v>
      </c>
      <c r="H16" s="29">
        <v>0.99</v>
      </c>
      <c r="I16" s="34">
        <v>19.947311999999997</v>
      </c>
      <c r="J16" s="44">
        <v>26</v>
      </c>
      <c r="K16" s="37">
        <f t="shared" si="0"/>
        <v>11</v>
      </c>
      <c r="L16" s="37">
        <v>2</v>
      </c>
      <c r="M16" s="37" t="s">
        <v>26</v>
      </c>
      <c r="N16" s="37">
        <f t="shared" si="1"/>
        <v>26</v>
      </c>
    </row>
    <row r="17" spans="1:14" ht="22.5" customHeight="1" x14ac:dyDescent="0.2">
      <c r="A17" s="23">
        <v>12</v>
      </c>
      <c r="B17" s="14" t="s">
        <v>14</v>
      </c>
      <c r="C17" s="19">
        <v>33.200000000000003</v>
      </c>
      <c r="D17" s="23">
        <v>1</v>
      </c>
      <c r="E17" s="27">
        <v>1</v>
      </c>
      <c r="F17" s="28">
        <v>1</v>
      </c>
      <c r="G17" s="23">
        <v>0.98</v>
      </c>
      <c r="H17" s="29">
        <v>1</v>
      </c>
      <c r="I17" s="34">
        <v>32.536000000000001</v>
      </c>
      <c r="J17" s="44">
        <v>42</v>
      </c>
      <c r="K17" s="37">
        <f t="shared" si="0"/>
        <v>12</v>
      </c>
      <c r="L17" s="37">
        <v>2</v>
      </c>
      <c r="M17" s="37" t="s">
        <v>26</v>
      </c>
      <c r="N17" s="37">
        <f t="shared" si="1"/>
        <v>42</v>
      </c>
    </row>
    <row r="18" spans="1:14" ht="22.5" customHeight="1" x14ac:dyDescent="0.2">
      <c r="A18" s="23">
        <v>13</v>
      </c>
      <c r="B18" s="14" t="s">
        <v>14</v>
      </c>
      <c r="C18" s="19">
        <v>40.700000000000003</v>
      </c>
      <c r="D18" s="23">
        <v>1</v>
      </c>
      <c r="E18" s="27">
        <v>1</v>
      </c>
      <c r="F18" s="28">
        <v>1</v>
      </c>
      <c r="G18" s="23">
        <v>0.98</v>
      </c>
      <c r="H18" s="29">
        <v>1.03</v>
      </c>
      <c r="I18" s="34">
        <v>41.082580000000007</v>
      </c>
      <c r="J18" s="44">
        <v>53</v>
      </c>
      <c r="K18" s="37">
        <f t="shared" si="0"/>
        <v>13</v>
      </c>
      <c r="L18" s="37">
        <v>2</v>
      </c>
      <c r="M18" s="37" t="s">
        <v>26</v>
      </c>
      <c r="N18" s="37">
        <f t="shared" si="1"/>
        <v>53</v>
      </c>
    </row>
    <row r="19" spans="1:14" ht="22.5" customHeight="1" x14ac:dyDescent="0.2">
      <c r="A19" s="23">
        <v>14</v>
      </c>
      <c r="B19" s="14" t="s">
        <v>14</v>
      </c>
      <c r="C19" s="19">
        <v>39.979999999999997</v>
      </c>
      <c r="D19" s="23">
        <v>1</v>
      </c>
      <c r="E19" s="27">
        <v>1</v>
      </c>
      <c r="F19" s="28">
        <v>1</v>
      </c>
      <c r="G19" s="23">
        <v>0.98</v>
      </c>
      <c r="H19" s="29">
        <v>1.03</v>
      </c>
      <c r="I19" s="34">
        <v>40.355812</v>
      </c>
      <c r="J19" s="44">
        <v>52</v>
      </c>
      <c r="K19" s="37">
        <f t="shared" si="0"/>
        <v>14</v>
      </c>
      <c r="L19" s="37">
        <v>2</v>
      </c>
      <c r="M19" s="37" t="s">
        <v>26</v>
      </c>
      <c r="N19" s="37">
        <f t="shared" si="1"/>
        <v>52</v>
      </c>
    </row>
    <row r="20" spans="1:14" ht="22.5" customHeight="1" x14ac:dyDescent="0.2">
      <c r="A20" s="23">
        <v>15</v>
      </c>
      <c r="B20" s="14" t="s">
        <v>14</v>
      </c>
      <c r="C20" s="19">
        <v>42.65</v>
      </c>
      <c r="D20" s="23">
        <v>1</v>
      </c>
      <c r="E20" s="27">
        <v>1</v>
      </c>
      <c r="F20" s="28">
        <v>1</v>
      </c>
      <c r="G20" s="23">
        <v>0.98</v>
      </c>
      <c r="H20" s="29">
        <v>1.02</v>
      </c>
      <c r="I20" s="34">
        <v>42.632939999999998</v>
      </c>
      <c r="J20" s="44">
        <v>55</v>
      </c>
      <c r="K20" s="37">
        <f t="shared" si="0"/>
        <v>15</v>
      </c>
      <c r="L20" s="37">
        <v>2</v>
      </c>
      <c r="M20" s="37" t="s">
        <v>27</v>
      </c>
      <c r="N20" s="37">
        <f t="shared" si="1"/>
        <v>55</v>
      </c>
    </row>
    <row r="21" spans="1:14" ht="22.5" customHeight="1" x14ac:dyDescent="0.2">
      <c r="A21" s="23">
        <v>16</v>
      </c>
      <c r="B21" s="14" t="s">
        <v>14</v>
      </c>
      <c r="C21" s="19">
        <v>24.86</v>
      </c>
      <c r="D21" s="23">
        <v>1</v>
      </c>
      <c r="E21" s="27">
        <v>1</v>
      </c>
      <c r="F21" s="28">
        <v>1</v>
      </c>
      <c r="G21" s="23">
        <v>0.96</v>
      </c>
      <c r="H21" s="29">
        <v>1</v>
      </c>
      <c r="I21" s="34">
        <v>23.865599999999997</v>
      </c>
      <c r="J21" s="92">
        <v>35</v>
      </c>
      <c r="K21" s="94">
        <f t="shared" si="0"/>
        <v>16</v>
      </c>
      <c r="L21" s="94">
        <v>3</v>
      </c>
      <c r="M21" s="94" t="s">
        <v>26</v>
      </c>
      <c r="N21" s="94">
        <f>J21</f>
        <v>35</v>
      </c>
    </row>
    <row r="22" spans="1:14" ht="22.5" customHeight="1" x14ac:dyDescent="0.2">
      <c r="A22" s="23"/>
      <c r="B22" s="14" t="s">
        <v>17</v>
      </c>
      <c r="C22" s="19">
        <v>3.85</v>
      </c>
      <c r="D22" s="23">
        <v>1</v>
      </c>
      <c r="E22" s="27">
        <v>1</v>
      </c>
      <c r="F22" s="28">
        <v>0.9</v>
      </c>
      <c r="G22" s="23">
        <v>0.96</v>
      </c>
      <c r="H22" s="29">
        <v>1</v>
      </c>
      <c r="I22" s="34">
        <v>3.3264</v>
      </c>
      <c r="J22" s="93"/>
      <c r="K22" s="94">
        <f t="shared" si="0"/>
        <v>0</v>
      </c>
      <c r="L22" s="94"/>
      <c r="M22" s="94"/>
      <c r="N22" s="94"/>
    </row>
    <row r="23" spans="1:14" ht="22.5" customHeight="1" x14ac:dyDescent="0.2">
      <c r="A23" s="23">
        <v>17</v>
      </c>
      <c r="B23" s="14" t="s">
        <v>14</v>
      </c>
      <c r="C23" s="19">
        <v>30.46</v>
      </c>
      <c r="D23" s="23">
        <v>1</v>
      </c>
      <c r="E23" s="27">
        <v>1</v>
      </c>
      <c r="F23" s="28">
        <v>1</v>
      </c>
      <c r="G23" s="23">
        <v>0.96</v>
      </c>
      <c r="H23" s="29">
        <v>1</v>
      </c>
      <c r="I23" s="34">
        <v>29.241599999999998</v>
      </c>
      <c r="J23" s="92">
        <v>41</v>
      </c>
      <c r="K23" s="94">
        <f t="shared" si="0"/>
        <v>17</v>
      </c>
      <c r="L23" s="94">
        <v>3</v>
      </c>
      <c r="M23" s="94" t="s">
        <v>26</v>
      </c>
      <c r="N23" s="94">
        <f t="shared" ref="N23" si="2">J23</f>
        <v>41</v>
      </c>
    </row>
    <row r="24" spans="1:14" ht="22.5" customHeight="1" x14ac:dyDescent="0.2">
      <c r="A24" s="23"/>
      <c r="B24" s="14" t="s">
        <v>17</v>
      </c>
      <c r="C24" s="19">
        <v>3.57</v>
      </c>
      <c r="D24" s="23">
        <v>1</v>
      </c>
      <c r="E24" s="27">
        <v>1</v>
      </c>
      <c r="F24" s="28">
        <v>0.9</v>
      </c>
      <c r="G24" s="23">
        <v>0.96</v>
      </c>
      <c r="H24" s="29">
        <v>1</v>
      </c>
      <c r="I24" s="34">
        <v>3.0844799999999997</v>
      </c>
      <c r="J24" s="93"/>
      <c r="K24" s="94">
        <f t="shared" si="0"/>
        <v>0</v>
      </c>
      <c r="L24" s="94"/>
      <c r="M24" s="94"/>
      <c r="N24" s="94"/>
    </row>
    <row r="25" spans="1:14" ht="22.5" customHeight="1" x14ac:dyDescent="0.2">
      <c r="A25" s="23">
        <v>18</v>
      </c>
      <c r="B25" s="14" t="s">
        <v>14</v>
      </c>
      <c r="C25" s="19">
        <v>34.32</v>
      </c>
      <c r="D25" s="23">
        <v>1</v>
      </c>
      <c r="E25" s="27">
        <v>1</v>
      </c>
      <c r="F25" s="28">
        <v>1</v>
      </c>
      <c r="G25" s="23">
        <v>0.96</v>
      </c>
      <c r="H25" s="29">
        <v>1.03</v>
      </c>
      <c r="I25" s="34">
        <v>33.935616000000003</v>
      </c>
      <c r="J25" s="92">
        <v>52</v>
      </c>
      <c r="K25" s="94">
        <f t="shared" si="0"/>
        <v>18</v>
      </c>
      <c r="L25" s="94">
        <v>3</v>
      </c>
      <c r="M25" s="94" t="s">
        <v>26</v>
      </c>
      <c r="N25" s="94">
        <f t="shared" ref="N25" si="3">J25</f>
        <v>52</v>
      </c>
    </row>
    <row r="26" spans="1:14" ht="22.5" customHeight="1" x14ac:dyDescent="0.2">
      <c r="A26" s="23"/>
      <c r="B26" s="14" t="s">
        <v>17</v>
      </c>
      <c r="C26" s="19">
        <v>6.49</v>
      </c>
      <c r="D26" s="23">
        <v>1</v>
      </c>
      <c r="E26" s="27">
        <v>1</v>
      </c>
      <c r="F26" s="28">
        <v>0.9</v>
      </c>
      <c r="G26" s="23">
        <v>0.96</v>
      </c>
      <c r="H26" s="29">
        <v>1.03</v>
      </c>
      <c r="I26" s="34">
        <v>5.7755808000000002</v>
      </c>
      <c r="J26" s="93"/>
      <c r="K26" s="94">
        <f t="shared" si="0"/>
        <v>0</v>
      </c>
      <c r="L26" s="94"/>
      <c r="M26" s="94"/>
      <c r="N26" s="94"/>
    </row>
    <row r="27" spans="1:14" ht="22.5" customHeight="1" x14ac:dyDescent="0.2">
      <c r="A27" s="23">
        <v>19</v>
      </c>
      <c r="B27" s="14" t="s">
        <v>14</v>
      </c>
      <c r="C27" s="19">
        <v>39.47</v>
      </c>
      <c r="D27" s="23">
        <v>1</v>
      </c>
      <c r="E27" s="27">
        <v>1</v>
      </c>
      <c r="F27" s="28">
        <v>1</v>
      </c>
      <c r="G27" s="23">
        <v>0.96</v>
      </c>
      <c r="H27" s="29">
        <v>1.03</v>
      </c>
      <c r="I27" s="34">
        <v>39.027935999999997</v>
      </c>
      <c r="J27" s="92">
        <v>53</v>
      </c>
      <c r="K27" s="94">
        <f t="shared" si="0"/>
        <v>19</v>
      </c>
      <c r="L27" s="94">
        <v>3</v>
      </c>
      <c r="M27" s="94" t="s">
        <v>26</v>
      </c>
      <c r="N27" s="94">
        <f t="shared" ref="N27" si="4">J27</f>
        <v>53</v>
      </c>
    </row>
    <row r="28" spans="1:14" ht="22.5" customHeight="1" x14ac:dyDescent="0.2">
      <c r="A28" s="23"/>
      <c r="B28" s="14" t="s">
        <v>17</v>
      </c>
      <c r="C28" s="19">
        <v>2.16</v>
      </c>
      <c r="D28" s="23">
        <v>1</v>
      </c>
      <c r="E28" s="27">
        <v>1</v>
      </c>
      <c r="F28" s="28">
        <v>0.9</v>
      </c>
      <c r="G28" s="23">
        <v>0.96</v>
      </c>
      <c r="H28" s="29">
        <v>1.03</v>
      </c>
      <c r="I28" s="34">
        <v>1.9222272000000002</v>
      </c>
      <c r="J28" s="93"/>
      <c r="K28" s="94">
        <f t="shared" si="0"/>
        <v>0</v>
      </c>
      <c r="L28" s="94"/>
      <c r="M28" s="94"/>
      <c r="N28" s="94"/>
    </row>
    <row r="29" spans="1:14" ht="22.5" customHeight="1" x14ac:dyDescent="0.2">
      <c r="A29" s="23">
        <v>20</v>
      </c>
      <c r="B29" s="14" t="s">
        <v>14</v>
      </c>
      <c r="C29" s="19">
        <v>40.19</v>
      </c>
      <c r="D29" s="23">
        <v>1</v>
      </c>
      <c r="E29" s="27">
        <v>1</v>
      </c>
      <c r="F29" s="28">
        <v>1</v>
      </c>
      <c r="G29" s="23">
        <v>0.96</v>
      </c>
      <c r="H29" s="29">
        <v>1.0249999999999999</v>
      </c>
      <c r="I29" s="34">
        <v>39.546959999999991</v>
      </c>
      <c r="J29" s="92">
        <v>55</v>
      </c>
      <c r="K29" s="94">
        <f t="shared" si="0"/>
        <v>20</v>
      </c>
      <c r="L29" s="94">
        <v>3</v>
      </c>
      <c r="M29" s="94" t="s">
        <v>27</v>
      </c>
      <c r="N29" s="94">
        <f t="shared" ref="N29" si="5">J29</f>
        <v>55</v>
      </c>
    </row>
    <row r="30" spans="1:14" ht="22.5" customHeight="1" x14ac:dyDescent="0.2">
      <c r="A30" s="23"/>
      <c r="B30" s="14" t="s">
        <v>17</v>
      </c>
      <c r="C30" s="19">
        <v>3.6</v>
      </c>
      <c r="D30" s="23">
        <v>1</v>
      </c>
      <c r="E30" s="27">
        <v>1</v>
      </c>
      <c r="F30" s="28">
        <v>0.9</v>
      </c>
      <c r="G30" s="23">
        <v>0.96</v>
      </c>
      <c r="H30" s="29">
        <v>1.0249999999999999</v>
      </c>
      <c r="I30" s="34">
        <v>3.1881599999999999</v>
      </c>
      <c r="J30" s="93"/>
      <c r="K30" s="94">
        <f t="shared" si="0"/>
        <v>0</v>
      </c>
      <c r="L30" s="94"/>
      <c r="M30" s="94"/>
      <c r="N30" s="94"/>
    </row>
    <row r="31" spans="1:14" ht="22.5" customHeight="1" x14ac:dyDescent="0.2">
      <c r="A31" s="23">
        <v>21</v>
      </c>
      <c r="B31" s="14" t="s">
        <v>18</v>
      </c>
      <c r="C31" s="19">
        <v>2.57</v>
      </c>
      <c r="D31" s="23">
        <v>0.15</v>
      </c>
      <c r="E31" s="27">
        <v>1</v>
      </c>
      <c r="F31" s="28">
        <v>0.95</v>
      </c>
      <c r="G31" s="23">
        <v>1</v>
      </c>
      <c r="H31" s="29">
        <v>0.95</v>
      </c>
      <c r="I31" s="34">
        <v>0.34791374999999997</v>
      </c>
      <c r="J31" s="44">
        <v>1</v>
      </c>
      <c r="K31" s="37">
        <f t="shared" si="0"/>
        <v>21</v>
      </c>
      <c r="L31" s="37">
        <v>-1</v>
      </c>
      <c r="M31" s="37" t="s">
        <v>26</v>
      </c>
      <c r="N31" s="37">
        <f>J31</f>
        <v>1</v>
      </c>
    </row>
    <row r="32" spans="1:14" ht="22.5" customHeight="1" x14ac:dyDescent="0.2">
      <c r="A32" s="23">
        <v>22</v>
      </c>
      <c r="B32" s="14" t="s">
        <v>18</v>
      </c>
      <c r="C32" s="19">
        <v>7.26</v>
      </c>
      <c r="D32" s="23">
        <v>0.15</v>
      </c>
      <c r="E32" s="27">
        <v>1</v>
      </c>
      <c r="F32" s="28">
        <v>0.95</v>
      </c>
      <c r="G32" s="23">
        <v>1</v>
      </c>
      <c r="H32" s="29">
        <v>0.95</v>
      </c>
      <c r="I32" s="34">
        <v>0.98282249999999993</v>
      </c>
      <c r="J32" s="44">
        <v>2</v>
      </c>
      <c r="K32" s="37">
        <f t="shared" si="0"/>
        <v>22</v>
      </c>
      <c r="L32" s="37">
        <v>-1</v>
      </c>
      <c r="M32" s="37" t="s">
        <v>26</v>
      </c>
      <c r="N32" s="37">
        <f t="shared" ref="N32:N50" si="6">J32</f>
        <v>2</v>
      </c>
    </row>
    <row r="33" spans="1:14" ht="22.5" customHeight="1" x14ac:dyDescent="0.2">
      <c r="A33" s="23">
        <v>23</v>
      </c>
      <c r="B33" s="14" t="s">
        <v>18</v>
      </c>
      <c r="C33" s="19">
        <v>7.45</v>
      </c>
      <c r="D33" s="23">
        <v>0.15</v>
      </c>
      <c r="E33" s="27">
        <v>1</v>
      </c>
      <c r="F33" s="28">
        <v>0.95</v>
      </c>
      <c r="G33" s="23">
        <v>1</v>
      </c>
      <c r="H33" s="29">
        <v>0.95</v>
      </c>
      <c r="I33" s="34">
        <v>1.0085437500000001</v>
      </c>
      <c r="J33" s="44">
        <v>2</v>
      </c>
      <c r="K33" s="37">
        <f t="shared" si="0"/>
        <v>23</v>
      </c>
      <c r="L33" s="37">
        <v>-1</v>
      </c>
      <c r="M33" s="37" t="s">
        <v>26</v>
      </c>
      <c r="N33" s="37">
        <f t="shared" si="6"/>
        <v>2</v>
      </c>
    </row>
    <row r="34" spans="1:14" ht="22.5" customHeight="1" x14ac:dyDescent="0.2">
      <c r="A34" s="23">
        <v>24</v>
      </c>
      <c r="B34" s="14" t="s">
        <v>18</v>
      </c>
      <c r="C34" s="19">
        <v>8.6</v>
      </c>
      <c r="D34" s="23">
        <v>0.15</v>
      </c>
      <c r="E34" s="27">
        <v>1</v>
      </c>
      <c r="F34" s="28">
        <v>0.95</v>
      </c>
      <c r="G34" s="23">
        <v>1</v>
      </c>
      <c r="H34" s="29">
        <v>0.95</v>
      </c>
      <c r="I34" s="34">
        <v>1.1642249999999998</v>
      </c>
      <c r="J34" s="44">
        <v>2</v>
      </c>
      <c r="K34" s="37">
        <f t="shared" si="0"/>
        <v>24</v>
      </c>
      <c r="L34" s="37">
        <v>-1</v>
      </c>
      <c r="M34" s="37" t="s">
        <v>26</v>
      </c>
      <c r="N34" s="37">
        <f t="shared" si="6"/>
        <v>2</v>
      </c>
    </row>
    <row r="35" spans="1:14" ht="22.5" customHeight="1" x14ac:dyDescent="0.2">
      <c r="A35" s="23">
        <v>25</v>
      </c>
      <c r="B35" s="14" t="s">
        <v>18</v>
      </c>
      <c r="C35" s="19">
        <v>8.4</v>
      </c>
      <c r="D35" s="23">
        <v>0.15</v>
      </c>
      <c r="E35" s="27">
        <v>1</v>
      </c>
      <c r="F35" s="28">
        <v>0.95</v>
      </c>
      <c r="G35" s="23">
        <v>1</v>
      </c>
      <c r="H35" s="29">
        <v>0.95</v>
      </c>
      <c r="I35" s="34">
        <v>1.1371500000000001</v>
      </c>
      <c r="J35" s="44">
        <v>2</v>
      </c>
      <c r="K35" s="37">
        <f t="shared" si="0"/>
        <v>25</v>
      </c>
      <c r="L35" s="37">
        <v>-1</v>
      </c>
      <c r="M35" s="37" t="s">
        <v>26</v>
      </c>
      <c r="N35" s="37">
        <f t="shared" si="6"/>
        <v>2</v>
      </c>
    </row>
    <row r="36" spans="1:14" ht="22.5" customHeight="1" x14ac:dyDescent="0.2">
      <c r="A36" s="23">
        <v>26</v>
      </c>
      <c r="B36" s="14" t="s">
        <v>18</v>
      </c>
      <c r="C36" s="19">
        <v>7.43</v>
      </c>
      <c r="D36" s="23">
        <v>0.15</v>
      </c>
      <c r="E36" s="27">
        <v>1</v>
      </c>
      <c r="F36" s="28">
        <v>0.95</v>
      </c>
      <c r="G36" s="23">
        <v>1</v>
      </c>
      <c r="H36" s="29">
        <v>0.95</v>
      </c>
      <c r="I36" s="34">
        <v>1.00583625</v>
      </c>
      <c r="J36" s="44">
        <v>2</v>
      </c>
      <c r="K36" s="37">
        <f t="shared" si="0"/>
        <v>26</v>
      </c>
      <c r="L36" s="37">
        <v>-1</v>
      </c>
      <c r="M36" s="37" t="s">
        <v>26</v>
      </c>
      <c r="N36" s="37">
        <f t="shared" si="6"/>
        <v>2</v>
      </c>
    </row>
    <row r="37" spans="1:14" ht="22.5" customHeight="1" x14ac:dyDescent="0.2">
      <c r="A37" s="23">
        <v>27</v>
      </c>
      <c r="B37" s="14" t="s">
        <v>18</v>
      </c>
      <c r="C37" s="19">
        <v>6.68</v>
      </c>
      <c r="D37" s="23">
        <v>0.15</v>
      </c>
      <c r="E37" s="27">
        <v>1</v>
      </c>
      <c r="F37" s="28">
        <v>0.95</v>
      </c>
      <c r="G37" s="23">
        <v>1</v>
      </c>
      <c r="H37" s="29">
        <v>0.95</v>
      </c>
      <c r="I37" s="34">
        <v>0.90430499999999991</v>
      </c>
      <c r="J37" s="44">
        <v>2</v>
      </c>
      <c r="K37" s="37">
        <f t="shared" si="0"/>
        <v>27</v>
      </c>
      <c r="L37" s="37">
        <v>-1</v>
      </c>
      <c r="M37" s="37" t="s">
        <v>26</v>
      </c>
      <c r="N37" s="37">
        <f t="shared" si="6"/>
        <v>2</v>
      </c>
    </row>
    <row r="38" spans="1:14" ht="22.5" customHeight="1" x14ac:dyDescent="0.2">
      <c r="A38" s="23">
        <v>28</v>
      </c>
      <c r="B38" s="14" t="s">
        <v>18</v>
      </c>
      <c r="C38" s="19">
        <v>5.48</v>
      </c>
      <c r="D38" s="23">
        <v>0.15</v>
      </c>
      <c r="E38" s="27">
        <v>1</v>
      </c>
      <c r="F38" s="28">
        <v>0.95</v>
      </c>
      <c r="G38" s="23">
        <v>1</v>
      </c>
      <c r="H38" s="29">
        <v>0.95</v>
      </c>
      <c r="I38" s="34">
        <v>0.74185500000000004</v>
      </c>
      <c r="J38" s="44">
        <v>2</v>
      </c>
      <c r="K38" s="37">
        <f t="shared" si="0"/>
        <v>28</v>
      </c>
      <c r="L38" s="37">
        <v>-1</v>
      </c>
      <c r="M38" s="37" t="s">
        <v>26</v>
      </c>
      <c r="N38" s="37">
        <f t="shared" si="6"/>
        <v>2</v>
      </c>
    </row>
    <row r="39" spans="1:14" ht="22.5" customHeight="1" x14ac:dyDescent="0.2">
      <c r="A39" s="23">
        <v>29</v>
      </c>
      <c r="B39" s="14" t="s">
        <v>18</v>
      </c>
      <c r="C39" s="19">
        <v>32.770000000000003</v>
      </c>
      <c r="D39" s="23">
        <v>0.15</v>
      </c>
      <c r="E39" s="27">
        <v>1</v>
      </c>
      <c r="F39" s="28">
        <v>0.95</v>
      </c>
      <c r="G39" s="23">
        <v>1</v>
      </c>
      <c r="H39" s="29">
        <v>0.95</v>
      </c>
      <c r="I39" s="34">
        <v>4.4362387500000002</v>
      </c>
      <c r="J39" s="44">
        <v>7</v>
      </c>
      <c r="K39" s="37">
        <f t="shared" si="0"/>
        <v>29</v>
      </c>
      <c r="L39" s="37">
        <v>-1</v>
      </c>
      <c r="M39" s="37" t="s">
        <v>26</v>
      </c>
      <c r="N39" s="37">
        <f t="shared" si="6"/>
        <v>7</v>
      </c>
    </row>
    <row r="40" spans="1:14" ht="22.5" customHeight="1" x14ac:dyDescent="0.2">
      <c r="A40" s="23">
        <v>30</v>
      </c>
      <c r="B40" s="14" t="s">
        <v>18</v>
      </c>
      <c r="C40" s="19">
        <v>6.08</v>
      </c>
      <c r="D40" s="23">
        <v>0.15</v>
      </c>
      <c r="E40" s="27">
        <v>1</v>
      </c>
      <c r="F40" s="28">
        <v>0.95</v>
      </c>
      <c r="G40" s="23">
        <v>1</v>
      </c>
      <c r="H40" s="29">
        <v>0.95</v>
      </c>
      <c r="I40" s="34">
        <v>0.82308000000000003</v>
      </c>
      <c r="J40" s="44">
        <v>2</v>
      </c>
      <c r="K40" s="37">
        <f t="shared" si="0"/>
        <v>30</v>
      </c>
      <c r="L40" s="37">
        <v>-1</v>
      </c>
      <c r="M40" s="37" t="s">
        <v>26</v>
      </c>
      <c r="N40" s="37">
        <f t="shared" si="6"/>
        <v>2</v>
      </c>
    </row>
    <row r="41" spans="1:14" ht="22.5" customHeight="1" x14ac:dyDescent="0.2">
      <c r="A41" s="23">
        <v>31</v>
      </c>
      <c r="B41" s="14" t="s">
        <v>18</v>
      </c>
      <c r="C41" s="19">
        <v>5.94</v>
      </c>
      <c r="D41" s="23">
        <v>0.15</v>
      </c>
      <c r="E41" s="27">
        <v>1</v>
      </c>
      <c r="F41" s="28">
        <v>0.95</v>
      </c>
      <c r="G41" s="23">
        <v>1</v>
      </c>
      <c r="H41" s="29">
        <v>0.95</v>
      </c>
      <c r="I41" s="34">
        <v>0.8041275</v>
      </c>
      <c r="J41" s="44">
        <v>2</v>
      </c>
      <c r="K41" s="37">
        <f t="shared" si="0"/>
        <v>31</v>
      </c>
      <c r="L41" s="37">
        <v>-1</v>
      </c>
      <c r="M41" s="37" t="s">
        <v>26</v>
      </c>
      <c r="N41" s="37">
        <f t="shared" si="6"/>
        <v>2</v>
      </c>
    </row>
    <row r="42" spans="1:14" ht="22.5" customHeight="1" x14ac:dyDescent="0.2">
      <c r="A42" s="23">
        <v>32</v>
      </c>
      <c r="B42" s="14" t="s">
        <v>18</v>
      </c>
      <c r="C42" s="19">
        <v>7.31</v>
      </c>
      <c r="D42" s="23">
        <v>0.15</v>
      </c>
      <c r="E42" s="27">
        <v>1</v>
      </c>
      <c r="F42" s="28">
        <v>0.95</v>
      </c>
      <c r="G42" s="23">
        <v>1</v>
      </c>
      <c r="H42" s="29">
        <v>0.95</v>
      </c>
      <c r="I42" s="34">
        <v>0.98959124999999992</v>
      </c>
      <c r="J42" s="44">
        <v>2</v>
      </c>
      <c r="K42" s="37">
        <f t="shared" si="0"/>
        <v>32</v>
      </c>
      <c r="L42" s="37">
        <v>-1</v>
      </c>
      <c r="M42" s="37" t="s">
        <v>26</v>
      </c>
      <c r="N42" s="37">
        <f t="shared" si="6"/>
        <v>2</v>
      </c>
    </row>
    <row r="43" spans="1:14" ht="22.5" customHeight="1" x14ac:dyDescent="0.2">
      <c r="A43" s="23">
        <v>33</v>
      </c>
      <c r="B43" s="14" t="s">
        <v>18</v>
      </c>
      <c r="C43" s="19">
        <v>8.6</v>
      </c>
      <c r="D43" s="23">
        <v>0.15</v>
      </c>
      <c r="E43" s="27">
        <v>1</v>
      </c>
      <c r="F43" s="28">
        <v>0.95</v>
      </c>
      <c r="G43" s="23">
        <v>1</v>
      </c>
      <c r="H43" s="29">
        <v>0.95</v>
      </c>
      <c r="I43" s="34">
        <v>1.1642249999999998</v>
      </c>
      <c r="J43" s="44">
        <v>2</v>
      </c>
      <c r="K43" s="37">
        <f t="shared" si="0"/>
        <v>33</v>
      </c>
      <c r="L43" s="37">
        <v>-1</v>
      </c>
      <c r="M43" s="37" t="s">
        <v>26</v>
      </c>
      <c r="N43" s="37">
        <f t="shared" si="6"/>
        <v>2</v>
      </c>
    </row>
    <row r="44" spans="1:14" ht="22.5" customHeight="1" x14ac:dyDescent="0.2">
      <c r="A44" s="23">
        <v>34</v>
      </c>
      <c r="B44" s="14" t="s">
        <v>18</v>
      </c>
      <c r="C44" s="19">
        <v>6.23</v>
      </c>
      <c r="D44" s="23">
        <v>0.15</v>
      </c>
      <c r="E44" s="27">
        <v>1</v>
      </c>
      <c r="F44" s="28">
        <v>0.95</v>
      </c>
      <c r="G44" s="23">
        <v>1</v>
      </c>
      <c r="H44" s="29">
        <v>0.95</v>
      </c>
      <c r="I44" s="34">
        <v>0.84338625</v>
      </c>
      <c r="J44" s="44">
        <v>2</v>
      </c>
      <c r="K44" s="37">
        <f t="shared" si="0"/>
        <v>34</v>
      </c>
      <c r="L44" s="37">
        <v>-1</v>
      </c>
      <c r="M44" s="37" t="s">
        <v>27</v>
      </c>
      <c r="N44" s="37">
        <f t="shared" si="6"/>
        <v>2</v>
      </c>
    </row>
    <row r="45" spans="1:14" ht="22.5" customHeight="1" x14ac:dyDescent="0.2">
      <c r="A45" s="23">
        <v>35</v>
      </c>
      <c r="B45" s="14" t="s">
        <v>18</v>
      </c>
      <c r="C45" s="19">
        <v>4.87</v>
      </c>
      <c r="D45" s="23">
        <v>0.15</v>
      </c>
      <c r="E45" s="27">
        <v>1</v>
      </c>
      <c r="F45" s="28">
        <v>0.95</v>
      </c>
      <c r="G45" s="23">
        <v>1</v>
      </c>
      <c r="H45" s="29">
        <v>0.95</v>
      </c>
      <c r="I45" s="34">
        <v>0.65927625000000001</v>
      </c>
      <c r="J45" s="44">
        <v>2</v>
      </c>
      <c r="K45" s="37">
        <f t="shared" si="0"/>
        <v>35</v>
      </c>
      <c r="L45" s="37">
        <v>-1</v>
      </c>
      <c r="M45" s="37" t="s">
        <v>27</v>
      </c>
      <c r="N45" s="37">
        <f t="shared" si="6"/>
        <v>2</v>
      </c>
    </row>
    <row r="46" spans="1:14" ht="22.5" customHeight="1" x14ac:dyDescent="0.2">
      <c r="A46" s="23">
        <v>36</v>
      </c>
      <c r="B46" s="14" t="s">
        <v>18</v>
      </c>
      <c r="C46" s="19">
        <v>7.43</v>
      </c>
      <c r="D46" s="23">
        <v>0.15</v>
      </c>
      <c r="E46" s="27">
        <v>1</v>
      </c>
      <c r="F46" s="28">
        <v>0.95</v>
      </c>
      <c r="G46" s="23">
        <v>1</v>
      </c>
      <c r="H46" s="29">
        <v>0.95</v>
      </c>
      <c r="I46" s="34">
        <v>1.00583625</v>
      </c>
      <c r="J46" s="44">
        <v>2</v>
      </c>
      <c r="K46" s="37">
        <f t="shared" si="0"/>
        <v>36</v>
      </c>
      <c r="L46" s="37">
        <v>-1</v>
      </c>
      <c r="M46" s="37" t="s">
        <v>27</v>
      </c>
      <c r="N46" s="37">
        <f t="shared" si="6"/>
        <v>2</v>
      </c>
    </row>
    <row r="47" spans="1:14" ht="22.5" customHeight="1" x14ac:dyDescent="0.2">
      <c r="A47" s="23">
        <v>37</v>
      </c>
      <c r="B47" s="14" t="s">
        <v>18</v>
      </c>
      <c r="C47" s="19">
        <v>8.23</v>
      </c>
      <c r="D47" s="23">
        <v>0.15</v>
      </c>
      <c r="E47" s="27">
        <v>1</v>
      </c>
      <c r="F47" s="28">
        <v>0.95</v>
      </c>
      <c r="G47" s="23">
        <v>1</v>
      </c>
      <c r="H47" s="29">
        <v>0.95</v>
      </c>
      <c r="I47" s="34">
        <v>1.1141362500000001</v>
      </c>
      <c r="J47" s="44">
        <v>2</v>
      </c>
      <c r="K47" s="37">
        <f t="shared" si="0"/>
        <v>37</v>
      </c>
      <c r="L47" s="37">
        <v>-1</v>
      </c>
      <c r="M47" s="37" t="s">
        <v>27</v>
      </c>
      <c r="N47" s="37">
        <f t="shared" si="6"/>
        <v>2</v>
      </c>
    </row>
    <row r="48" spans="1:14" ht="22.5" customHeight="1" x14ac:dyDescent="0.2">
      <c r="A48" s="23">
        <v>38</v>
      </c>
      <c r="B48" s="14" t="s">
        <v>18</v>
      </c>
      <c r="C48" s="19">
        <v>8.48</v>
      </c>
      <c r="D48" s="23">
        <v>0.15</v>
      </c>
      <c r="E48" s="27">
        <v>1</v>
      </c>
      <c r="F48" s="28">
        <v>0.95</v>
      </c>
      <c r="G48" s="23">
        <v>1</v>
      </c>
      <c r="H48" s="29">
        <v>0.95</v>
      </c>
      <c r="I48" s="34">
        <v>1.14798</v>
      </c>
      <c r="J48" s="44">
        <v>2</v>
      </c>
      <c r="K48" s="37">
        <f t="shared" si="0"/>
        <v>38</v>
      </c>
      <c r="L48" s="37">
        <v>-1</v>
      </c>
      <c r="M48" s="37" t="s">
        <v>27</v>
      </c>
      <c r="N48" s="37">
        <f t="shared" si="6"/>
        <v>2</v>
      </c>
    </row>
    <row r="49" spans="1:14" ht="22.5" customHeight="1" x14ac:dyDescent="0.2">
      <c r="A49" s="23">
        <v>39</v>
      </c>
      <c r="B49" s="14" t="s">
        <v>18</v>
      </c>
      <c r="C49" s="19">
        <v>2.04</v>
      </c>
      <c r="D49" s="23">
        <v>0.15</v>
      </c>
      <c r="E49" s="27">
        <v>1</v>
      </c>
      <c r="F49" s="28">
        <v>0.95</v>
      </c>
      <c r="G49" s="23">
        <v>1</v>
      </c>
      <c r="H49" s="29">
        <v>0.95</v>
      </c>
      <c r="I49" s="34">
        <v>0.27616499999999999</v>
      </c>
      <c r="J49" s="44">
        <v>1</v>
      </c>
      <c r="K49" s="37">
        <f t="shared" si="0"/>
        <v>39</v>
      </c>
      <c r="L49" s="37">
        <v>-1</v>
      </c>
      <c r="M49" s="37" t="s">
        <v>27</v>
      </c>
      <c r="N49" s="37">
        <f t="shared" si="6"/>
        <v>1</v>
      </c>
    </row>
    <row r="50" spans="1:14" ht="22.5" customHeight="1" thickBot="1" x14ac:dyDescent="0.25">
      <c r="A50" s="21">
        <v>40</v>
      </c>
      <c r="B50" s="16" t="s">
        <v>18</v>
      </c>
      <c r="C50" s="20">
        <v>8.6300000000000008</v>
      </c>
      <c r="D50" s="21">
        <v>0.15</v>
      </c>
      <c r="E50" s="30">
        <v>1</v>
      </c>
      <c r="F50" s="31">
        <v>0.95</v>
      </c>
      <c r="G50" s="21">
        <v>1</v>
      </c>
      <c r="H50" s="32">
        <v>0.95</v>
      </c>
      <c r="I50" s="35">
        <v>1.16828625</v>
      </c>
      <c r="J50" s="45">
        <v>2</v>
      </c>
      <c r="K50" s="37">
        <f t="shared" si="0"/>
        <v>40</v>
      </c>
      <c r="L50" s="37">
        <v>-1</v>
      </c>
      <c r="M50" s="37" t="s">
        <v>27</v>
      </c>
      <c r="N50" s="37">
        <f t="shared" si="6"/>
        <v>2</v>
      </c>
    </row>
    <row r="51" spans="1:14" ht="18.75" customHeight="1" x14ac:dyDescent="0.2"/>
    <row r="52" spans="1:14" ht="18.75" customHeight="1" x14ac:dyDescent="0.2">
      <c r="B52" s="37" t="s">
        <v>20</v>
      </c>
      <c r="C52" s="2">
        <v>1000</v>
      </c>
      <c r="D52" s="78" t="s">
        <v>21</v>
      </c>
      <c r="E52" s="78"/>
      <c r="H52" s="1" t="s">
        <v>19</v>
      </c>
      <c r="I52" s="36">
        <f>SUM(I6:I50)</f>
        <v>760.90988399999969</v>
      </c>
      <c r="J52" s="46">
        <f>SUM(J6:J50)</f>
        <v>1000</v>
      </c>
    </row>
    <row r="53" spans="1:14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4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8"/>
    </row>
    <row r="55" spans="1:14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8"/>
    </row>
    <row r="56" spans="1:14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4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4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4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</sheetData>
  <mergeCells count="29">
    <mergeCell ref="J29:J30"/>
    <mergeCell ref="D52:E52"/>
    <mergeCell ref="A1:J1"/>
    <mergeCell ref="D3:F3"/>
    <mergeCell ref="G3:H3"/>
    <mergeCell ref="J23:J24"/>
    <mergeCell ref="J25:J26"/>
    <mergeCell ref="J27:J28"/>
    <mergeCell ref="J21:J22"/>
    <mergeCell ref="L21:L22"/>
    <mergeCell ref="M21:M22"/>
    <mergeCell ref="M23:M24"/>
    <mergeCell ref="M25:M26"/>
    <mergeCell ref="M27:M28"/>
    <mergeCell ref="M29:M30"/>
    <mergeCell ref="L23:L24"/>
    <mergeCell ref="L25:L26"/>
    <mergeCell ref="L27:L28"/>
    <mergeCell ref="L29:L30"/>
    <mergeCell ref="N21:N22"/>
    <mergeCell ref="N23:N24"/>
    <mergeCell ref="N25:N26"/>
    <mergeCell ref="N27:N28"/>
    <mergeCell ref="N29:N30"/>
    <mergeCell ref="K21:K22"/>
    <mergeCell ref="K23:K24"/>
    <mergeCell ref="K25:K26"/>
    <mergeCell ref="K27:K28"/>
    <mergeCell ref="K29:K30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0597-D636-4B44-AA6F-1B2BE593973C}">
  <dimension ref="A1:Z139"/>
  <sheetViews>
    <sheetView topLeftCell="A85" zoomScale="62" zoomScaleNormal="62" workbookViewId="0">
      <selection activeCell="A86" sqref="A86"/>
    </sheetView>
  </sheetViews>
  <sheetFormatPr baseColWidth="10" defaultRowHeight="12.75" x14ac:dyDescent="0.2"/>
  <cols>
    <col min="1" max="1" width="3" bestFit="1" customWidth="1"/>
    <col min="2" max="2" width="5.42578125" bestFit="1" customWidth="1"/>
    <col min="3" max="3" width="3.42578125" bestFit="1" customWidth="1"/>
    <col min="4" max="4" width="4" bestFit="1" customWidth="1"/>
  </cols>
  <sheetData>
    <row r="1" spans="1:7" x14ac:dyDescent="0.2">
      <c r="A1" t="s">
        <v>29</v>
      </c>
      <c r="B1" t="s">
        <v>24</v>
      </c>
      <c r="C1" t="s">
        <v>25</v>
      </c>
      <c r="D1" t="s">
        <v>31</v>
      </c>
      <c r="F1" t="s">
        <v>24</v>
      </c>
      <c r="G1" t="s">
        <v>30</v>
      </c>
    </row>
    <row r="2" spans="1:7" x14ac:dyDescent="0.2">
      <c r="A2">
        <v>1</v>
      </c>
      <c r="B2">
        <v>0</v>
      </c>
      <c r="C2" t="s">
        <v>26</v>
      </c>
      <c r="D2">
        <v>37</v>
      </c>
      <c r="F2">
        <v>-1</v>
      </c>
      <c r="G2">
        <f>SUM(D22:D41)</f>
        <v>43</v>
      </c>
    </row>
    <row r="3" spans="1:7" x14ac:dyDescent="0.2">
      <c r="A3">
        <v>2</v>
      </c>
      <c r="B3">
        <v>0</v>
      </c>
      <c r="C3" t="s">
        <v>26</v>
      </c>
      <c r="D3">
        <v>40</v>
      </c>
      <c r="F3">
        <v>0</v>
      </c>
      <c r="G3">
        <f>SUM(D2:D6)</f>
        <v>246</v>
      </c>
    </row>
    <row r="4" spans="1:7" x14ac:dyDescent="0.2">
      <c r="A4">
        <v>3</v>
      </c>
      <c r="B4">
        <v>0</v>
      </c>
      <c r="C4" t="s">
        <v>26</v>
      </c>
      <c r="D4">
        <v>110</v>
      </c>
      <c r="F4">
        <v>1</v>
      </c>
      <c r="G4">
        <f>SUM(D7:D11)</f>
        <v>247</v>
      </c>
    </row>
    <row r="5" spans="1:7" x14ac:dyDescent="0.2">
      <c r="A5">
        <v>4</v>
      </c>
      <c r="B5">
        <v>0</v>
      </c>
      <c r="C5" t="s">
        <v>27</v>
      </c>
      <c r="D5">
        <v>57</v>
      </c>
      <c r="F5">
        <v>2</v>
      </c>
      <c r="G5">
        <f>SUM(D12:D16)</f>
        <v>228</v>
      </c>
    </row>
    <row r="6" spans="1:7" x14ac:dyDescent="0.2">
      <c r="A6">
        <v>5</v>
      </c>
      <c r="B6">
        <v>0</v>
      </c>
      <c r="C6" t="s">
        <v>27</v>
      </c>
      <c r="D6">
        <v>2</v>
      </c>
      <c r="F6">
        <v>3</v>
      </c>
      <c r="G6">
        <f>SUM(D17:D21)</f>
        <v>236</v>
      </c>
    </row>
    <row r="7" spans="1:7" x14ac:dyDescent="0.2">
      <c r="A7">
        <v>6</v>
      </c>
      <c r="B7">
        <v>1</v>
      </c>
      <c r="C7" t="s">
        <v>26</v>
      </c>
      <c r="D7">
        <v>35</v>
      </c>
    </row>
    <row r="8" spans="1:7" x14ac:dyDescent="0.2">
      <c r="A8">
        <v>7</v>
      </c>
      <c r="B8">
        <v>1</v>
      </c>
      <c r="C8" t="s">
        <v>26</v>
      </c>
      <c r="D8">
        <v>40</v>
      </c>
    </row>
    <row r="9" spans="1:7" x14ac:dyDescent="0.2">
      <c r="A9">
        <v>8</v>
      </c>
      <c r="B9">
        <v>1</v>
      </c>
      <c r="C9" t="s">
        <v>26</v>
      </c>
      <c r="D9">
        <v>55</v>
      </c>
      <c r="F9" s="51" t="s">
        <v>34</v>
      </c>
      <c r="G9" s="51" t="s">
        <v>32</v>
      </c>
    </row>
    <row r="10" spans="1:7" x14ac:dyDescent="0.2">
      <c r="A10">
        <v>9</v>
      </c>
      <c r="B10">
        <v>1</v>
      </c>
      <c r="C10" t="s">
        <v>26</v>
      </c>
      <c r="D10">
        <v>57</v>
      </c>
      <c r="F10" s="51">
        <v>1</v>
      </c>
      <c r="G10" s="51">
        <v>37</v>
      </c>
    </row>
    <row r="11" spans="1:7" x14ac:dyDescent="0.2">
      <c r="A11">
        <v>10</v>
      </c>
      <c r="B11">
        <v>1</v>
      </c>
      <c r="C11" t="s">
        <v>27</v>
      </c>
      <c r="D11">
        <v>60</v>
      </c>
      <c r="F11" s="51">
        <v>2</v>
      </c>
      <c r="G11" s="51">
        <v>40</v>
      </c>
    </row>
    <row r="12" spans="1:7" x14ac:dyDescent="0.2">
      <c r="A12">
        <v>11</v>
      </c>
      <c r="B12">
        <v>2</v>
      </c>
      <c r="C12" t="s">
        <v>26</v>
      </c>
      <c r="D12">
        <v>26</v>
      </c>
      <c r="F12" s="51">
        <v>3</v>
      </c>
      <c r="G12" s="51">
        <v>110</v>
      </c>
    </row>
    <row r="13" spans="1:7" x14ac:dyDescent="0.2">
      <c r="A13">
        <v>12</v>
      </c>
      <c r="B13">
        <v>2</v>
      </c>
      <c r="C13" t="s">
        <v>26</v>
      </c>
      <c r="D13">
        <v>42</v>
      </c>
      <c r="F13" s="51">
        <v>4</v>
      </c>
      <c r="G13" s="51">
        <v>57</v>
      </c>
    </row>
    <row r="14" spans="1:7" x14ac:dyDescent="0.2">
      <c r="A14">
        <v>13</v>
      </c>
      <c r="B14">
        <v>2</v>
      </c>
      <c r="C14" t="s">
        <v>26</v>
      </c>
      <c r="D14">
        <v>53</v>
      </c>
      <c r="F14" s="51">
        <v>5</v>
      </c>
      <c r="G14" s="51">
        <v>2</v>
      </c>
    </row>
    <row r="15" spans="1:7" x14ac:dyDescent="0.2">
      <c r="A15">
        <v>14</v>
      </c>
      <c r="B15">
        <v>2</v>
      </c>
      <c r="C15" t="s">
        <v>26</v>
      </c>
      <c r="D15">
        <v>52</v>
      </c>
    </row>
    <row r="16" spans="1:7" x14ac:dyDescent="0.2">
      <c r="A16">
        <v>15</v>
      </c>
      <c r="B16">
        <v>2</v>
      </c>
      <c r="C16" t="s">
        <v>27</v>
      </c>
      <c r="D16">
        <v>55</v>
      </c>
    </row>
    <row r="17" spans="1:4" x14ac:dyDescent="0.2">
      <c r="A17">
        <v>16</v>
      </c>
      <c r="B17">
        <v>3</v>
      </c>
      <c r="C17" t="s">
        <v>26</v>
      </c>
      <c r="D17">
        <v>35</v>
      </c>
    </row>
    <row r="18" spans="1:4" x14ac:dyDescent="0.2">
      <c r="A18">
        <v>17</v>
      </c>
      <c r="B18">
        <v>3</v>
      </c>
      <c r="C18" t="s">
        <v>26</v>
      </c>
      <c r="D18">
        <v>41</v>
      </c>
    </row>
    <row r="19" spans="1:4" x14ac:dyDescent="0.2">
      <c r="A19">
        <v>18</v>
      </c>
      <c r="B19">
        <v>3</v>
      </c>
      <c r="C19" t="s">
        <v>26</v>
      </c>
      <c r="D19">
        <v>52</v>
      </c>
    </row>
    <row r="20" spans="1:4" x14ac:dyDescent="0.2">
      <c r="A20">
        <v>19</v>
      </c>
      <c r="B20">
        <v>3</v>
      </c>
      <c r="C20" t="s">
        <v>26</v>
      </c>
      <c r="D20">
        <v>53</v>
      </c>
    </row>
    <row r="21" spans="1:4" x14ac:dyDescent="0.2">
      <c r="A21">
        <v>20</v>
      </c>
      <c r="B21">
        <v>3</v>
      </c>
      <c r="C21" t="s">
        <v>27</v>
      </c>
      <c r="D21">
        <v>55</v>
      </c>
    </row>
    <row r="22" spans="1:4" x14ac:dyDescent="0.2">
      <c r="A22">
        <v>21</v>
      </c>
      <c r="B22">
        <v>-1</v>
      </c>
      <c r="C22" t="s">
        <v>26</v>
      </c>
      <c r="D22">
        <v>1</v>
      </c>
    </row>
    <row r="23" spans="1:4" x14ac:dyDescent="0.2">
      <c r="A23">
        <v>22</v>
      </c>
      <c r="B23">
        <v>-1</v>
      </c>
      <c r="C23" t="s">
        <v>26</v>
      </c>
      <c r="D23">
        <v>2</v>
      </c>
    </row>
    <row r="24" spans="1:4" x14ac:dyDescent="0.2">
      <c r="A24">
        <v>23</v>
      </c>
      <c r="B24">
        <v>-1</v>
      </c>
      <c r="C24" t="s">
        <v>26</v>
      </c>
      <c r="D24">
        <v>2</v>
      </c>
    </row>
    <row r="25" spans="1:4" x14ac:dyDescent="0.2">
      <c r="A25">
        <v>24</v>
      </c>
      <c r="B25">
        <v>-1</v>
      </c>
      <c r="C25" t="s">
        <v>26</v>
      </c>
      <c r="D25">
        <v>2</v>
      </c>
    </row>
    <row r="26" spans="1:4" x14ac:dyDescent="0.2">
      <c r="A26">
        <v>25</v>
      </c>
      <c r="B26">
        <v>-1</v>
      </c>
      <c r="C26" t="s">
        <v>26</v>
      </c>
      <c r="D26">
        <v>2</v>
      </c>
    </row>
    <row r="27" spans="1:4" x14ac:dyDescent="0.2">
      <c r="A27">
        <v>26</v>
      </c>
      <c r="B27">
        <v>-1</v>
      </c>
      <c r="C27" t="s">
        <v>26</v>
      </c>
      <c r="D27">
        <v>2</v>
      </c>
    </row>
    <row r="28" spans="1:4" x14ac:dyDescent="0.2">
      <c r="A28">
        <v>27</v>
      </c>
      <c r="B28">
        <v>-1</v>
      </c>
      <c r="C28" t="s">
        <v>26</v>
      </c>
      <c r="D28">
        <v>2</v>
      </c>
    </row>
    <row r="29" spans="1:4" x14ac:dyDescent="0.2">
      <c r="A29">
        <v>28</v>
      </c>
      <c r="B29">
        <v>-1</v>
      </c>
      <c r="C29" t="s">
        <v>26</v>
      </c>
      <c r="D29">
        <v>2</v>
      </c>
    </row>
    <row r="30" spans="1:4" x14ac:dyDescent="0.2">
      <c r="A30">
        <v>29</v>
      </c>
      <c r="B30">
        <v>-1</v>
      </c>
      <c r="C30" t="s">
        <v>26</v>
      </c>
      <c r="D30">
        <v>7</v>
      </c>
    </row>
    <row r="31" spans="1:4" x14ac:dyDescent="0.2">
      <c r="A31">
        <v>30</v>
      </c>
      <c r="B31">
        <v>-1</v>
      </c>
      <c r="C31" t="s">
        <v>26</v>
      </c>
      <c r="D31">
        <v>2</v>
      </c>
    </row>
    <row r="32" spans="1:4" x14ac:dyDescent="0.2">
      <c r="A32">
        <v>31</v>
      </c>
      <c r="B32">
        <v>-1</v>
      </c>
      <c r="C32" t="s">
        <v>26</v>
      </c>
      <c r="D32">
        <v>2</v>
      </c>
    </row>
    <row r="33" spans="1:4" x14ac:dyDescent="0.2">
      <c r="A33">
        <v>32</v>
      </c>
      <c r="B33">
        <v>-1</v>
      </c>
      <c r="C33" t="s">
        <v>26</v>
      </c>
      <c r="D33">
        <v>2</v>
      </c>
    </row>
    <row r="34" spans="1:4" x14ac:dyDescent="0.2">
      <c r="A34">
        <v>33</v>
      </c>
      <c r="B34">
        <v>-1</v>
      </c>
      <c r="C34" t="s">
        <v>26</v>
      </c>
      <c r="D34">
        <v>2</v>
      </c>
    </row>
    <row r="35" spans="1:4" x14ac:dyDescent="0.2">
      <c r="A35">
        <v>34</v>
      </c>
      <c r="B35">
        <v>-1</v>
      </c>
      <c r="C35" t="s">
        <v>27</v>
      </c>
      <c r="D35">
        <v>2</v>
      </c>
    </row>
    <row r="36" spans="1:4" x14ac:dyDescent="0.2">
      <c r="A36">
        <v>35</v>
      </c>
      <c r="B36">
        <v>-1</v>
      </c>
      <c r="C36" t="s">
        <v>27</v>
      </c>
      <c r="D36">
        <v>2</v>
      </c>
    </row>
    <row r="37" spans="1:4" x14ac:dyDescent="0.2">
      <c r="A37">
        <v>36</v>
      </c>
      <c r="B37">
        <v>-1</v>
      </c>
      <c r="C37" t="s">
        <v>27</v>
      </c>
      <c r="D37">
        <v>2</v>
      </c>
    </row>
    <row r="38" spans="1:4" x14ac:dyDescent="0.2">
      <c r="A38">
        <v>37</v>
      </c>
      <c r="B38">
        <v>-1</v>
      </c>
      <c r="C38" t="s">
        <v>27</v>
      </c>
      <c r="D38">
        <v>2</v>
      </c>
    </row>
    <row r="39" spans="1:4" x14ac:dyDescent="0.2">
      <c r="A39">
        <v>38</v>
      </c>
      <c r="B39">
        <v>-1</v>
      </c>
      <c r="C39" t="s">
        <v>27</v>
      </c>
      <c r="D39">
        <v>2</v>
      </c>
    </row>
    <row r="40" spans="1:4" x14ac:dyDescent="0.2">
      <c r="A40">
        <v>39</v>
      </c>
      <c r="B40">
        <v>-1</v>
      </c>
      <c r="C40" t="s">
        <v>27</v>
      </c>
      <c r="D40">
        <v>1</v>
      </c>
    </row>
    <row r="41" spans="1:4" x14ac:dyDescent="0.2">
      <c r="A41">
        <v>40</v>
      </c>
      <c r="B41">
        <v>-1</v>
      </c>
      <c r="C41" t="s">
        <v>27</v>
      </c>
      <c r="D41">
        <v>2</v>
      </c>
    </row>
    <row r="49" spans="5:6" x14ac:dyDescent="0.2">
      <c r="E49" t="s">
        <v>34</v>
      </c>
      <c r="F49" t="s">
        <v>33</v>
      </c>
    </row>
    <row r="50" spans="5:6" x14ac:dyDescent="0.2">
      <c r="E50">
        <v>6</v>
      </c>
      <c r="F50">
        <v>35</v>
      </c>
    </row>
    <row r="51" spans="5:6" x14ac:dyDescent="0.2">
      <c r="E51">
        <v>7</v>
      </c>
      <c r="F51">
        <v>40</v>
      </c>
    </row>
    <row r="52" spans="5:6" x14ac:dyDescent="0.2">
      <c r="E52">
        <v>8</v>
      </c>
      <c r="F52">
        <v>55</v>
      </c>
    </row>
    <row r="53" spans="5:6" x14ac:dyDescent="0.2">
      <c r="E53">
        <v>9</v>
      </c>
      <c r="F53">
        <v>57</v>
      </c>
    </row>
    <row r="54" spans="5:6" x14ac:dyDescent="0.2">
      <c r="E54">
        <v>10</v>
      </c>
      <c r="F54">
        <v>60</v>
      </c>
    </row>
    <row r="56" spans="5:6" x14ac:dyDescent="0.2">
      <c r="E56" t="s">
        <v>34</v>
      </c>
      <c r="F56" t="s">
        <v>35</v>
      </c>
    </row>
    <row r="57" spans="5:6" x14ac:dyDescent="0.2">
      <c r="E57">
        <v>11</v>
      </c>
      <c r="F57">
        <v>26</v>
      </c>
    </row>
    <row r="58" spans="5:6" x14ac:dyDescent="0.2">
      <c r="E58">
        <v>12</v>
      </c>
      <c r="F58">
        <v>42</v>
      </c>
    </row>
    <row r="59" spans="5:6" x14ac:dyDescent="0.2">
      <c r="E59">
        <v>13</v>
      </c>
      <c r="F59">
        <v>53</v>
      </c>
    </row>
    <row r="60" spans="5:6" x14ac:dyDescent="0.2">
      <c r="E60">
        <v>14</v>
      </c>
      <c r="F60">
        <v>52</v>
      </c>
    </row>
    <row r="61" spans="5:6" x14ac:dyDescent="0.2">
      <c r="E61">
        <v>15</v>
      </c>
      <c r="F61">
        <v>55</v>
      </c>
    </row>
    <row r="84" spans="4:26" x14ac:dyDescent="0.2"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4:26" x14ac:dyDescent="0.2"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4:26" x14ac:dyDescent="0.2"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4:26" x14ac:dyDescent="0.2"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4:26" x14ac:dyDescent="0.2"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4:26" x14ac:dyDescent="0.2"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4:26" x14ac:dyDescent="0.2"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4:26" x14ac:dyDescent="0.2"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4:26" x14ac:dyDescent="0.2"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4:26" x14ac:dyDescent="0.2"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4:26" x14ac:dyDescent="0.2"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4:26" x14ac:dyDescent="0.2"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4:26" x14ac:dyDescent="0.2"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4:26" x14ac:dyDescent="0.2">
      <c r="D97" s="52"/>
      <c r="E97" s="52" t="s">
        <v>34</v>
      </c>
      <c r="F97" s="52" t="s">
        <v>37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4:26" x14ac:dyDescent="0.2">
      <c r="D98" s="52"/>
      <c r="E98" s="52">
        <v>16</v>
      </c>
      <c r="F98" s="52">
        <v>35</v>
      </c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4:26" x14ac:dyDescent="0.2">
      <c r="D99" s="52"/>
      <c r="E99" s="52">
        <v>17</v>
      </c>
      <c r="F99" s="52">
        <v>41</v>
      </c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4:26" x14ac:dyDescent="0.2">
      <c r="D100" s="52"/>
      <c r="E100" s="52">
        <v>18</v>
      </c>
      <c r="F100" s="52">
        <v>52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4:26" x14ac:dyDescent="0.2">
      <c r="D101" s="52"/>
      <c r="E101" s="52">
        <v>19</v>
      </c>
      <c r="F101" s="52">
        <v>53</v>
      </c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4:26" x14ac:dyDescent="0.2">
      <c r="D102" s="52"/>
      <c r="E102" s="52">
        <v>20</v>
      </c>
      <c r="F102" s="52">
        <v>55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4:26" x14ac:dyDescent="0.2"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4:26" x14ac:dyDescent="0.2"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4:26" x14ac:dyDescent="0.2">
      <c r="D105" s="52"/>
      <c r="E105" s="52" t="s">
        <v>34</v>
      </c>
      <c r="F105" s="52" t="s">
        <v>36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4:26" x14ac:dyDescent="0.2">
      <c r="D106" s="52"/>
      <c r="E106" s="52">
        <v>21</v>
      </c>
      <c r="F106" s="52">
        <v>1</v>
      </c>
      <c r="G106" s="53">
        <f>F106/SUM($F$106:$F$125)</f>
        <v>2.3255813953488372E-2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4:26" x14ac:dyDescent="0.2">
      <c r="D107" s="52"/>
      <c r="E107" s="52">
        <v>22</v>
      </c>
      <c r="F107" s="52">
        <v>2</v>
      </c>
      <c r="G107" s="53">
        <f t="shared" ref="G107:G125" si="0">F107/SUM($F$106:$F$125)</f>
        <v>4.6511627906976744E-2</v>
      </c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4:26" x14ac:dyDescent="0.2">
      <c r="D108" s="52"/>
      <c r="E108" s="52">
        <v>23</v>
      </c>
      <c r="F108" s="52">
        <v>2</v>
      </c>
      <c r="G108" s="53">
        <f t="shared" si="0"/>
        <v>4.6511627906976744E-2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4:26" x14ac:dyDescent="0.2">
      <c r="D109" s="52"/>
      <c r="E109" s="52">
        <v>24</v>
      </c>
      <c r="F109" s="52">
        <v>2</v>
      </c>
      <c r="G109" s="53">
        <f t="shared" si="0"/>
        <v>4.6511627906976744E-2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4:26" x14ac:dyDescent="0.2">
      <c r="D110" s="52"/>
      <c r="E110" s="52">
        <v>25</v>
      </c>
      <c r="F110" s="52">
        <v>2</v>
      </c>
      <c r="G110" s="53">
        <f t="shared" si="0"/>
        <v>4.6511627906976744E-2</v>
      </c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4:26" x14ac:dyDescent="0.2">
      <c r="D111" s="52"/>
      <c r="E111" s="52">
        <v>26</v>
      </c>
      <c r="F111" s="52">
        <v>2</v>
      </c>
      <c r="G111" s="53">
        <f t="shared" si="0"/>
        <v>4.6511627906976744E-2</v>
      </c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4:26" x14ac:dyDescent="0.2">
      <c r="D112" s="52"/>
      <c r="E112" s="52">
        <v>27</v>
      </c>
      <c r="F112" s="52">
        <v>2</v>
      </c>
      <c r="G112" s="53">
        <f t="shared" si="0"/>
        <v>4.6511627906976744E-2</v>
      </c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4:26" x14ac:dyDescent="0.2">
      <c r="D113" s="52"/>
      <c r="E113" s="52">
        <v>28</v>
      </c>
      <c r="F113" s="52">
        <v>2</v>
      </c>
      <c r="G113" s="53">
        <f t="shared" si="0"/>
        <v>4.6511627906976744E-2</v>
      </c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4:26" x14ac:dyDescent="0.2">
      <c r="D114" s="52"/>
      <c r="E114" s="52">
        <v>29</v>
      </c>
      <c r="F114" s="52">
        <v>7</v>
      </c>
      <c r="G114" s="53">
        <f t="shared" si="0"/>
        <v>0.16279069767441862</v>
      </c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4:26" x14ac:dyDescent="0.2">
      <c r="D115" s="52"/>
      <c r="E115" s="52">
        <v>30</v>
      </c>
      <c r="F115" s="52">
        <v>2</v>
      </c>
      <c r="G115" s="53">
        <f t="shared" si="0"/>
        <v>4.6511627906976744E-2</v>
      </c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4:26" x14ac:dyDescent="0.2">
      <c r="D116" s="52"/>
      <c r="E116" s="52">
        <v>31</v>
      </c>
      <c r="F116" s="52">
        <v>2</v>
      </c>
      <c r="G116" s="53">
        <f t="shared" si="0"/>
        <v>4.6511627906976744E-2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4:26" x14ac:dyDescent="0.2">
      <c r="D117" s="52"/>
      <c r="E117" s="52">
        <v>32</v>
      </c>
      <c r="F117" s="52">
        <v>2</v>
      </c>
      <c r="G117" s="53">
        <f t="shared" si="0"/>
        <v>4.6511627906976744E-2</v>
      </c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4:26" x14ac:dyDescent="0.2">
      <c r="D118" s="52"/>
      <c r="E118" s="52">
        <v>33</v>
      </c>
      <c r="F118" s="52">
        <v>2</v>
      </c>
      <c r="G118" s="53">
        <f t="shared" si="0"/>
        <v>4.6511627906976744E-2</v>
      </c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4:26" x14ac:dyDescent="0.2">
      <c r="D119" s="52"/>
      <c r="E119" s="52">
        <v>34</v>
      </c>
      <c r="F119" s="52">
        <v>2</v>
      </c>
      <c r="G119" s="53">
        <f t="shared" si="0"/>
        <v>4.6511627906976744E-2</v>
      </c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4:26" x14ac:dyDescent="0.2">
      <c r="D120" s="52"/>
      <c r="E120" s="52">
        <v>35</v>
      </c>
      <c r="F120" s="52">
        <v>2</v>
      </c>
      <c r="G120" s="53">
        <f t="shared" si="0"/>
        <v>4.6511627906976744E-2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4:26" x14ac:dyDescent="0.2">
      <c r="D121" s="52"/>
      <c r="E121" s="52">
        <v>36</v>
      </c>
      <c r="F121" s="52">
        <v>2</v>
      </c>
      <c r="G121" s="53">
        <f t="shared" si="0"/>
        <v>4.6511627906976744E-2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4:26" x14ac:dyDescent="0.2">
      <c r="D122" s="52"/>
      <c r="E122" s="52">
        <v>37</v>
      </c>
      <c r="F122" s="52">
        <v>2</v>
      </c>
      <c r="G122" s="53">
        <f t="shared" si="0"/>
        <v>4.6511627906976744E-2</v>
      </c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4:26" x14ac:dyDescent="0.2">
      <c r="D123" s="52"/>
      <c r="E123" s="52">
        <v>38</v>
      </c>
      <c r="F123" s="52">
        <v>2</v>
      </c>
      <c r="G123" s="53">
        <f t="shared" si="0"/>
        <v>4.6511627906976744E-2</v>
      </c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4:26" x14ac:dyDescent="0.2">
      <c r="D124" s="52"/>
      <c r="E124" s="52">
        <v>39</v>
      </c>
      <c r="F124" s="52">
        <v>1</v>
      </c>
      <c r="G124" s="53">
        <f t="shared" si="0"/>
        <v>2.3255813953488372E-2</v>
      </c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4:26" x14ac:dyDescent="0.2">
      <c r="D125" s="52"/>
      <c r="E125" s="52">
        <v>40</v>
      </c>
      <c r="F125" s="52">
        <v>2</v>
      </c>
      <c r="G125" s="53">
        <f t="shared" si="0"/>
        <v>4.6511627906976744E-2</v>
      </c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4:26" x14ac:dyDescent="0.2"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4:26" x14ac:dyDescent="0.2"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4:26" x14ac:dyDescent="0.2"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4:26" x14ac:dyDescent="0.2"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4:26" x14ac:dyDescent="0.2"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4:26" x14ac:dyDescent="0.2"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4:26" x14ac:dyDescent="0.2"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4:26" x14ac:dyDescent="0.2"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4:26" x14ac:dyDescent="0.2">
      <c r="D134" s="52"/>
      <c r="E134" s="52" t="s">
        <v>25</v>
      </c>
      <c r="F134" s="52" t="s">
        <v>38</v>
      </c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4:26" x14ac:dyDescent="0.2">
      <c r="D135" s="52"/>
      <c r="E135" s="52" t="s">
        <v>26</v>
      </c>
      <c r="F135" s="52">
        <v>758</v>
      </c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4:26" x14ac:dyDescent="0.2">
      <c r="D136" s="52"/>
      <c r="E136" s="52" t="s">
        <v>27</v>
      </c>
      <c r="F136" s="52">
        <v>242</v>
      </c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4:26" x14ac:dyDescent="0.2"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4:26" x14ac:dyDescent="0.2"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4:26" x14ac:dyDescent="0.2"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</sheetData>
  <sortState ref="A135:D174">
    <sortCondition ref="C135:C174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BAT-A&amp;B</vt:lpstr>
      <vt:lpstr>Version01</vt:lpstr>
      <vt:lpstr>Version2</vt:lpstr>
      <vt:lpstr>Finale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</dc:creator>
  <cp:lastModifiedBy>REGNIER CHRISTOPHE</cp:lastModifiedBy>
  <cp:lastPrinted>2019-06-20T21:34:32Z</cp:lastPrinted>
  <dcterms:created xsi:type="dcterms:W3CDTF">2014-11-03T11:13:23Z</dcterms:created>
  <dcterms:modified xsi:type="dcterms:W3CDTF">2023-11-28T14:00:25Z</dcterms:modified>
</cp:coreProperties>
</file>